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5315" windowHeight="5580"/>
  </bookViews>
  <sheets>
    <sheet name="школьное меню" sheetId="1" r:id="rId1"/>
    <sheet name="ведомость на день" sheetId="2" r:id="rId2"/>
    <sheet name="ведомость на день (2)" sheetId="6" r:id="rId3"/>
    <sheet name="ведомость на день (4)" sheetId="17" r:id="rId4"/>
    <sheet name="ведомость на день (3)" sheetId="16" r:id="rId5"/>
    <sheet name="нормы" sheetId="4" r:id="rId6"/>
    <sheet name="ведомость завтрак" sheetId="7" r:id="rId7"/>
    <sheet name="ведомость завтрак (2)" sheetId="14" r:id="rId8"/>
    <sheet name="ведомость обед" sheetId="9" r:id="rId9"/>
    <sheet name="ведомость обед (2)" sheetId="15" r:id="rId10"/>
    <sheet name="ведомость полдник" sheetId="11" r:id="rId11"/>
  </sheets>
  <calcPr calcId="144525"/>
</workbook>
</file>

<file path=xl/calcChain.xml><?xml version="1.0" encoding="utf-8"?>
<calcChain xmlns="http://schemas.openxmlformats.org/spreadsheetml/2006/main">
  <c r="R33" i="11" l="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D33" i="16" l="1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R33" i="17"/>
  <c r="S33" i="17" s="1"/>
  <c r="Q33" i="17"/>
  <c r="R32" i="17"/>
  <c r="S32" i="17" s="1"/>
  <c r="Q32" i="17"/>
  <c r="R31" i="17"/>
  <c r="S31" i="17" s="1"/>
  <c r="Q31" i="17"/>
  <c r="R30" i="17"/>
  <c r="S30" i="17" s="1"/>
  <c r="Q30" i="17"/>
  <c r="R29" i="17"/>
  <c r="S29" i="17" s="1"/>
  <c r="Q29" i="17"/>
  <c r="R28" i="17"/>
  <c r="S28" i="17" s="1"/>
  <c r="Q28" i="17"/>
  <c r="R27" i="17"/>
  <c r="S27" i="17" s="1"/>
  <c r="Q27" i="17"/>
  <c r="R26" i="17"/>
  <c r="S26" i="17" s="1"/>
  <c r="Q26" i="17"/>
  <c r="R25" i="17"/>
  <c r="S25" i="17" s="1"/>
  <c r="Q25" i="17"/>
  <c r="R24" i="17"/>
  <c r="S24" i="17" s="1"/>
  <c r="Q24" i="17"/>
  <c r="R23" i="17"/>
  <c r="S23" i="17" s="1"/>
  <c r="Q23" i="17"/>
  <c r="R22" i="17"/>
  <c r="S22" i="17" s="1"/>
  <c r="Q22" i="17"/>
  <c r="R21" i="17"/>
  <c r="S21" i="17" s="1"/>
  <c r="Q21" i="17"/>
  <c r="R20" i="17"/>
  <c r="S20" i="17" s="1"/>
  <c r="Q20" i="17"/>
  <c r="R19" i="17"/>
  <c r="S19" i="17" s="1"/>
  <c r="Q19" i="17"/>
  <c r="R18" i="17"/>
  <c r="S18" i="17" s="1"/>
  <c r="Q18" i="17"/>
  <c r="R17" i="17"/>
  <c r="S17" i="17" s="1"/>
  <c r="Q17" i="17"/>
  <c r="R16" i="17"/>
  <c r="S16" i="17" s="1"/>
  <c r="Q16" i="17"/>
  <c r="R15" i="17"/>
  <c r="S15" i="17" s="1"/>
  <c r="Q15" i="17"/>
  <c r="R14" i="17"/>
  <c r="S14" i="17" s="1"/>
  <c r="Q14" i="17"/>
  <c r="R13" i="17"/>
  <c r="S13" i="17" s="1"/>
  <c r="Q13" i="17"/>
  <c r="R12" i="17"/>
  <c r="S12" i="17" s="1"/>
  <c r="Q12" i="17"/>
  <c r="R11" i="17"/>
  <c r="S11" i="17" s="1"/>
  <c r="Q11" i="17"/>
  <c r="R10" i="17"/>
  <c r="S10" i="17" s="1"/>
  <c r="Q10" i="17"/>
  <c r="R9" i="17"/>
  <c r="S9" i="17" s="1"/>
  <c r="Q9" i="17"/>
  <c r="R8" i="17"/>
  <c r="S8" i="17" s="1"/>
  <c r="Q8" i="17"/>
  <c r="R7" i="17"/>
  <c r="S7" i="17" s="1"/>
  <c r="Q7" i="17"/>
  <c r="R6" i="17"/>
  <c r="S6" i="17" s="1"/>
  <c r="Q6" i="17"/>
  <c r="Q33" i="16"/>
  <c r="R33" i="16" s="1"/>
  <c r="S33" i="16" s="1"/>
  <c r="Q32" i="16"/>
  <c r="R32" i="16" s="1"/>
  <c r="S32" i="16" s="1"/>
  <c r="Q31" i="16"/>
  <c r="R31" i="16" s="1"/>
  <c r="S31" i="16" s="1"/>
  <c r="Q30" i="16"/>
  <c r="R30" i="16" s="1"/>
  <c r="S30" i="16" s="1"/>
  <c r="Q29" i="16"/>
  <c r="R29" i="16" s="1"/>
  <c r="S29" i="16" s="1"/>
  <c r="Q28" i="16"/>
  <c r="R28" i="16" s="1"/>
  <c r="Q27" i="16"/>
  <c r="R27" i="16" s="1"/>
  <c r="S27" i="16" s="1"/>
  <c r="Q26" i="16"/>
  <c r="R26" i="16" s="1"/>
  <c r="S26" i="16" s="1"/>
  <c r="Q25" i="16"/>
  <c r="R25" i="16" s="1"/>
  <c r="S25" i="16" s="1"/>
  <c r="Q24" i="16"/>
  <c r="R24" i="16" s="1"/>
  <c r="S24" i="16" s="1"/>
  <c r="Q23" i="16"/>
  <c r="R23" i="16" s="1"/>
  <c r="S23" i="16" s="1"/>
  <c r="Q22" i="16"/>
  <c r="R22" i="16" s="1"/>
  <c r="S22" i="16" s="1"/>
  <c r="Q21" i="16"/>
  <c r="R21" i="16" s="1"/>
  <c r="S21" i="16" s="1"/>
  <c r="Q20" i="16"/>
  <c r="R20" i="16" s="1"/>
  <c r="S20" i="16" s="1"/>
  <c r="Q19" i="16"/>
  <c r="R19" i="16" s="1"/>
  <c r="S19" i="16" s="1"/>
  <c r="Q18" i="16"/>
  <c r="R18" i="16" s="1"/>
  <c r="S18" i="16" s="1"/>
  <c r="Q17" i="16"/>
  <c r="R17" i="16" s="1"/>
  <c r="S17" i="16" s="1"/>
  <c r="Q16" i="16"/>
  <c r="R16" i="16" s="1"/>
  <c r="S16" i="16" s="1"/>
  <c r="Q15" i="16"/>
  <c r="R15" i="16" s="1"/>
  <c r="S15" i="16" s="1"/>
  <c r="Q14" i="16"/>
  <c r="R14" i="16" s="1"/>
  <c r="Q13" i="16"/>
  <c r="R13" i="16" s="1"/>
  <c r="S13" i="16" s="1"/>
  <c r="Q12" i="16"/>
  <c r="R12" i="16" s="1"/>
  <c r="S12" i="16" s="1"/>
  <c r="Q11" i="16"/>
  <c r="R11" i="16" s="1"/>
  <c r="S11" i="16" s="1"/>
  <c r="Q10" i="16"/>
  <c r="R10" i="16" s="1"/>
  <c r="S10" i="16" s="1"/>
  <c r="Q9" i="16"/>
  <c r="R9" i="16" s="1"/>
  <c r="S9" i="16" s="1"/>
  <c r="Q8" i="16"/>
  <c r="R8" i="16" s="1"/>
  <c r="S8" i="16" s="1"/>
  <c r="Q7" i="16"/>
  <c r="R7" i="16" s="1"/>
  <c r="S7" i="16" s="1"/>
  <c r="Q6" i="16"/>
  <c r="R6" i="16" s="1"/>
  <c r="S6" i="16" s="1"/>
  <c r="S28" i="16" l="1"/>
  <c r="S14" i="16"/>
  <c r="Q33" i="15"/>
  <c r="D33" i="15"/>
  <c r="Q32" i="15"/>
  <c r="D32" i="15"/>
  <c r="Q31" i="15"/>
  <c r="S31" i="15" s="1"/>
  <c r="D31" i="15"/>
  <c r="Q30" i="15"/>
  <c r="S30" i="15" s="1"/>
  <c r="D30" i="15"/>
  <c r="Q29" i="15"/>
  <c r="D29" i="15"/>
  <c r="Q28" i="15"/>
  <c r="D28" i="15"/>
  <c r="Q27" i="15"/>
  <c r="S27" i="15" s="1"/>
  <c r="D27" i="15"/>
  <c r="Q26" i="15"/>
  <c r="D26" i="15"/>
  <c r="Q25" i="15"/>
  <c r="D25" i="15"/>
  <c r="Q24" i="15"/>
  <c r="S24" i="15" s="1"/>
  <c r="D24" i="15"/>
  <c r="Q23" i="15"/>
  <c r="D23" i="15"/>
  <c r="Q22" i="15"/>
  <c r="D22" i="15"/>
  <c r="Q21" i="15"/>
  <c r="D21" i="15"/>
  <c r="Q20" i="15"/>
  <c r="S20" i="15" s="1"/>
  <c r="D20" i="15"/>
  <c r="Q19" i="15"/>
  <c r="D19" i="15"/>
  <c r="Q18" i="15"/>
  <c r="D18" i="15"/>
  <c r="Q17" i="15"/>
  <c r="D17" i="15"/>
  <c r="Q16" i="15"/>
  <c r="D16" i="15"/>
  <c r="Q15" i="15"/>
  <c r="S15" i="15" s="1"/>
  <c r="D15" i="15"/>
  <c r="Q14" i="15"/>
  <c r="D14" i="15"/>
  <c r="Q13" i="15"/>
  <c r="S13" i="15" s="1"/>
  <c r="D13" i="15"/>
  <c r="Q12" i="15"/>
  <c r="D12" i="15"/>
  <c r="Q11" i="15"/>
  <c r="S11" i="15" s="1"/>
  <c r="D11" i="15"/>
  <c r="Q10" i="15"/>
  <c r="D10" i="15"/>
  <c r="Q9" i="15"/>
  <c r="D9" i="15"/>
  <c r="Q8" i="15"/>
  <c r="D8" i="15"/>
  <c r="Q7" i="15"/>
  <c r="D7" i="15"/>
  <c r="Q6" i="15"/>
  <c r="D6" i="15"/>
  <c r="S33" i="15" l="1"/>
  <c r="S32" i="15"/>
  <c r="S29" i="15"/>
  <c r="S28" i="15"/>
  <c r="S26" i="15"/>
  <c r="S25" i="15"/>
  <c r="S23" i="15"/>
  <c r="S22" i="15"/>
  <c r="S21" i="15"/>
  <c r="S19" i="15"/>
  <c r="S18" i="15"/>
  <c r="S17" i="15"/>
  <c r="S16" i="15"/>
  <c r="S14" i="15"/>
  <c r="S12" i="15"/>
  <c r="S10" i="15"/>
  <c r="S9" i="15"/>
  <c r="S8" i="15"/>
  <c r="S7" i="15"/>
  <c r="S6" i="15"/>
  <c r="Q33" i="14"/>
  <c r="R33" i="14" s="1"/>
  <c r="D33" i="14"/>
  <c r="Q32" i="14"/>
  <c r="R32" i="14" s="1"/>
  <c r="D32" i="14"/>
  <c r="Q31" i="14"/>
  <c r="R31" i="14" s="1"/>
  <c r="S31" i="14" s="1"/>
  <c r="D31" i="14"/>
  <c r="Q30" i="14"/>
  <c r="R30" i="14" s="1"/>
  <c r="S30" i="14" s="1"/>
  <c r="D30" i="14"/>
  <c r="Q29" i="14"/>
  <c r="R29" i="14" s="1"/>
  <c r="D29" i="14"/>
  <c r="Q28" i="14"/>
  <c r="R28" i="14" s="1"/>
  <c r="D28" i="14"/>
  <c r="Q27" i="14"/>
  <c r="R27" i="14" s="1"/>
  <c r="S27" i="14" s="1"/>
  <c r="D27" i="14"/>
  <c r="Q26" i="14"/>
  <c r="R26" i="14" s="1"/>
  <c r="D26" i="14"/>
  <c r="Q25" i="14"/>
  <c r="R25" i="14" s="1"/>
  <c r="D25" i="14"/>
  <c r="Q24" i="14"/>
  <c r="R24" i="14" s="1"/>
  <c r="S24" i="14" s="1"/>
  <c r="D24" i="14"/>
  <c r="Q23" i="14"/>
  <c r="R23" i="14" s="1"/>
  <c r="D23" i="14"/>
  <c r="Q22" i="14"/>
  <c r="R22" i="14" s="1"/>
  <c r="D22" i="14"/>
  <c r="Q21" i="14"/>
  <c r="R21" i="14" s="1"/>
  <c r="D21" i="14"/>
  <c r="Q20" i="14"/>
  <c r="R20" i="14" s="1"/>
  <c r="S20" i="14" s="1"/>
  <c r="D20" i="14"/>
  <c r="Q19" i="14"/>
  <c r="R19" i="14" s="1"/>
  <c r="D19" i="14"/>
  <c r="Q18" i="14"/>
  <c r="R18" i="14" s="1"/>
  <c r="D18" i="14"/>
  <c r="Q17" i="14"/>
  <c r="R17" i="14" s="1"/>
  <c r="D17" i="14"/>
  <c r="Q16" i="14"/>
  <c r="R16" i="14" s="1"/>
  <c r="D16" i="14"/>
  <c r="Q15" i="14"/>
  <c r="R15" i="14" s="1"/>
  <c r="S15" i="14" s="1"/>
  <c r="D15" i="14"/>
  <c r="Q14" i="14"/>
  <c r="R14" i="14" s="1"/>
  <c r="D14" i="14"/>
  <c r="Q13" i="14"/>
  <c r="R13" i="14" s="1"/>
  <c r="S13" i="14" s="1"/>
  <c r="D13" i="14"/>
  <c r="Q12" i="14"/>
  <c r="R12" i="14" s="1"/>
  <c r="D12" i="14"/>
  <c r="Q11" i="14"/>
  <c r="R11" i="14" s="1"/>
  <c r="S11" i="14" s="1"/>
  <c r="D11" i="14"/>
  <c r="Q10" i="14"/>
  <c r="R10" i="14" s="1"/>
  <c r="D10" i="14"/>
  <c r="Q9" i="14"/>
  <c r="R9" i="14" s="1"/>
  <c r="D9" i="14"/>
  <c r="Q8" i="14"/>
  <c r="R8" i="14" s="1"/>
  <c r="D8" i="14"/>
  <c r="Q7" i="14"/>
  <c r="R7" i="14" s="1"/>
  <c r="D7" i="14"/>
  <c r="Q6" i="14"/>
  <c r="R6" i="14" s="1"/>
  <c r="D6" i="14"/>
  <c r="Q23" i="7"/>
  <c r="D11" i="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S33" i="14" l="1"/>
  <c r="S32" i="14"/>
  <c r="S29" i="14"/>
  <c r="S28" i="14"/>
  <c r="S26" i="14"/>
  <c r="S25" i="14"/>
  <c r="S23" i="14"/>
  <c r="S22" i="14"/>
  <c r="S21" i="14"/>
  <c r="S19" i="14"/>
  <c r="S18" i="14"/>
  <c r="S17" i="14"/>
  <c r="S16" i="14"/>
  <c r="S14" i="14"/>
  <c r="S12" i="14"/>
  <c r="S10" i="14"/>
  <c r="S9" i="14"/>
  <c r="S8" i="14"/>
  <c r="S7" i="14"/>
  <c r="S6" i="14"/>
  <c r="D13" i="11"/>
  <c r="D12" i="11"/>
  <c r="D11" i="11"/>
  <c r="D10" i="11"/>
  <c r="D9" i="11"/>
  <c r="D8" i="11"/>
  <c r="D7" i="11"/>
  <c r="D6" i="11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Q33" i="11"/>
  <c r="S33" i="11" s="1"/>
  <c r="Q32" i="11"/>
  <c r="S32" i="11" s="1"/>
  <c r="Q31" i="11"/>
  <c r="S31" i="11" s="1"/>
  <c r="Q30" i="11"/>
  <c r="S30" i="11" s="1"/>
  <c r="Q29" i="11"/>
  <c r="S29" i="11" s="1"/>
  <c r="Q28" i="11"/>
  <c r="S28" i="11" s="1"/>
  <c r="Q27" i="11"/>
  <c r="S27" i="11" s="1"/>
  <c r="Q26" i="11"/>
  <c r="S26" i="11" s="1"/>
  <c r="Q25" i="11"/>
  <c r="S25" i="11" s="1"/>
  <c r="Q24" i="11"/>
  <c r="S24" i="11" s="1"/>
  <c r="Q23" i="11"/>
  <c r="S23" i="11" s="1"/>
  <c r="Q22" i="11"/>
  <c r="S22" i="11" s="1"/>
  <c r="Q21" i="11"/>
  <c r="S21" i="11" s="1"/>
  <c r="Q20" i="11"/>
  <c r="S20" i="11" s="1"/>
  <c r="Q19" i="11"/>
  <c r="S19" i="11" s="1"/>
  <c r="Q18" i="11"/>
  <c r="S18" i="11" s="1"/>
  <c r="Q17" i="11"/>
  <c r="S17" i="11" s="1"/>
  <c r="Q16" i="11"/>
  <c r="S16" i="11" s="1"/>
  <c r="Q15" i="11"/>
  <c r="S15" i="11" s="1"/>
  <c r="Q14" i="11"/>
  <c r="S14" i="11" s="1"/>
  <c r="Q13" i="11"/>
  <c r="S13" i="11" s="1"/>
  <c r="Q12" i="11"/>
  <c r="S12" i="11" s="1"/>
  <c r="Q11" i="11"/>
  <c r="S11" i="11" s="1"/>
  <c r="Q10" i="11"/>
  <c r="S10" i="11" s="1"/>
  <c r="Q9" i="11"/>
  <c r="S9" i="11" s="1"/>
  <c r="Q8" i="11"/>
  <c r="S8" i="11" s="1"/>
  <c r="Q7" i="11"/>
  <c r="S7" i="11" s="1"/>
  <c r="Q6" i="11"/>
  <c r="S6" i="11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Q20" i="9"/>
  <c r="S20" i="9" s="1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Q12" i="9"/>
  <c r="S12" i="9" s="1"/>
  <c r="Q11" i="9"/>
  <c r="S11" i="9" s="1"/>
  <c r="Q10" i="9"/>
  <c r="S10" i="9" s="1"/>
  <c r="Q9" i="9"/>
  <c r="S9" i="9" s="1"/>
  <c r="Q8" i="9"/>
  <c r="S8" i="9" s="1"/>
  <c r="Q7" i="9"/>
  <c r="S7" i="9" s="1"/>
  <c r="Q6" i="9"/>
  <c r="S6" i="9" s="1"/>
  <c r="Q33" i="7"/>
  <c r="R33" i="7" s="1"/>
  <c r="S33" i="7" s="1"/>
  <c r="Q32" i="7"/>
  <c r="R32" i="7" s="1"/>
  <c r="S32" i="7" s="1"/>
  <c r="Q31" i="7"/>
  <c r="R31" i="7" s="1"/>
  <c r="S31" i="7" s="1"/>
  <c r="Q30" i="7"/>
  <c r="R30" i="7" s="1"/>
  <c r="S30" i="7" s="1"/>
  <c r="Q29" i="7"/>
  <c r="R29" i="7" s="1"/>
  <c r="S29" i="7" s="1"/>
  <c r="Q28" i="7"/>
  <c r="R28" i="7" s="1"/>
  <c r="S28" i="7" s="1"/>
  <c r="Q27" i="7"/>
  <c r="R27" i="7" s="1"/>
  <c r="S27" i="7" s="1"/>
  <c r="Q26" i="7"/>
  <c r="R26" i="7" s="1"/>
  <c r="S26" i="7" s="1"/>
  <c r="Q25" i="7"/>
  <c r="R25" i="7" s="1"/>
  <c r="S25" i="7" s="1"/>
  <c r="Q24" i="7"/>
  <c r="R24" i="7" s="1"/>
  <c r="S24" i="7" s="1"/>
  <c r="R23" i="7"/>
  <c r="S23" i="7" s="1"/>
  <c r="Q22" i="7"/>
  <c r="R22" i="7" s="1"/>
  <c r="S22" i="7" s="1"/>
  <c r="Q21" i="7"/>
  <c r="R21" i="7" s="1"/>
  <c r="Q20" i="7"/>
  <c r="R20" i="7" s="1"/>
  <c r="S20" i="7" s="1"/>
  <c r="Q19" i="7"/>
  <c r="R19" i="7" s="1"/>
  <c r="S19" i="7" s="1"/>
  <c r="Q18" i="7"/>
  <c r="R18" i="7" s="1"/>
  <c r="S18" i="7" s="1"/>
  <c r="Q17" i="7"/>
  <c r="R17" i="7" s="1"/>
  <c r="S17" i="7" s="1"/>
  <c r="Q16" i="7"/>
  <c r="R16" i="7" s="1"/>
  <c r="S16" i="7" s="1"/>
  <c r="Q15" i="7"/>
  <c r="R15" i="7" s="1"/>
  <c r="S15" i="7" s="1"/>
  <c r="Q14" i="7"/>
  <c r="R14" i="7" s="1"/>
  <c r="S14" i="7" s="1"/>
  <c r="Q13" i="7"/>
  <c r="R13" i="7" s="1"/>
  <c r="S13" i="7" s="1"/>
  <c r="Q12" i="7"/>
  <c r="R12" i="7" s="1"/>
  <c r="S12" i="7" s="1"/>
  <c r="Q11" i="7"/>
  <c r="R11" i="7" s="1"/>
  <c r="S11" i="7" s="1"/>
  <c r="Q10" i="7"/>
  <c r="R10" i="7" s="1"/>
  <c r="S10" i="7" s="1"/>
  <c r="Q9" i="7"/>
  <c r="R9" i="7" s="1"/>
  <c r="S9" i="7" s="1"/>
  <c r="Q8" i="7"/>
  <c r="R8" i="7" s="1"/>
  <c r="S8" i="7" s="1"/>
  <c r="Q7" i="7"/>
  <c r="R7" i="7" s="1"/>
  <c r="S7" i="7" s="1"/>
  <c r="Q6" i="7"/>
  <c r="R6" i="7" s="1"/>
  <c r="S6" i="7" s="1"/>
  <c r="S21" i="7" l="1"/>
  <c r="Q33" i="6"/>
  <c r="R33" i="6" s="1"/>
  <c r="D33" i="6"/>
  <c r="Q32" i="6"/>
  <c r="R32" i="6" s="1"/>
  <c r="D32" i="6"/>
  <c r="Q31" i="6"/>
  <c r="R31" i="6" s="1"/>
  <c r="S31" i="6" s="1"/>
  <c r="D31" i="6"/>
  <c r="Q30" i="6"/>
  <c r="R30" i="6" s="1"/>
  <c r="S30" i="6" s="1"/>
  <c r="D30" i="6"/>
  <c r="Q29" i="6"/>
  <c r="R29" i="6" s="1"/>
  <c r="D29" i="6"/>
  <c r="Q28" i="6"/>
  <c r="R28" i="6" s="1"/>
  <c r="D28" i="6"/>
  <c r="Q27" i="6"/>
  <c r="R27" i="6" s="1"/>
  <c r="S27" i="6" s="1"/>
  <c r="D27" i="6"/>
  <c r="Q26" i="6"/>
  <c r="R26" i="6" s="1"/>
  <c r="D26" i="6"/>
  <c r="Q25" i="6"/>
  <c r="R25" i="6" s="1"/>
  <c r="D25" i="6"/>
  <c r="Q24" i="6"/>
  <c r="R24" i="6" s="1"/>
  <c r="S24" i="6" s="1"/>
  <c r="D24" i="6"/>
  <c r="Q23" i="6"/>
  <c r="R23" i="6" s="1"/>
  <c r="D23" i="6"/>
  <c r="Q22" i="6"/>
  <c r="R22" i="6" s="1"/>
  <c r="D22" i="6"/>
  <c r="Q21" i="6"/>
  <c r="R21" i="6" s="1"/>
  <c r="D21" i="6"/>
  <c r="Q20" i="6"/>
  <c r="R20" i="6" s="1"/>
  <c r="S20" i="6" s="1"/>
  <c r="D20" i="6"/>
  <c r="Q19" i="6"/>
  <c r="R19" i="6" s="1"/>
  <c r="D19" i="6"/>
  <c r="Q18" i="6"/>
  <c r="R18" i="6" s="1"/>
  <c r="D18" i="6"/>
  <c r="Q17" i="6"/>
  <c r="R17" i="6" s="1"/>
  <c r="D17" i="6"/>
  <c r="Q16" i="6"/>
  <c r="R16" i="6" s="1"/>
  <c r="D16" i="6"/>
  <c r="Q15" i="6"/>
  <c r="R15" i="6" s="1"/>
  <c r="S15" i="6" s="1"/>
  <c r="D15" i="6"/>
  <c r="Q14" i="6"/>
  <c r="R14" i="6" s="1"/>
  <c r="D14" i="6"/>
  <c r="Q13" i="6"/>
  <c r="R13" i="6" s="1"/>
  <c r="S13" i="6" s="1"/>
  <c r="D13" i="6"/>
  <c r="Q12" i="6"/>
  <c r="R12" i="6" s="1"/>
  <c r="D12" i="6"/>
  <c r="Q11" i="6"/>
  <c r="R11" i="6" s="1"/>
  <c r="S11" i="6" s="1"/>
  <c r="D11" i="6"/>
  <c r="Q10" i="6"/>
  <c r="R10" i="6" s="1"/>
  <c r="D10" i="6"/>
  <c r="Q9" i="6"/>
  <c r="R9" i="6" s="1"/>
  <c r="D9" i="6"/>
  <c r="Q8" i="6"/>
  <c r="R8" i="6" s="1"/>
  <c r="D8" i="6"/>
  <c r="Q7" i="6"/>
  <c r="R7" i="6" s="1"/>
  <c r="D7" i="6"/>
  <c r="Q6" i="6"/>
  <c r="R6" i="6" s="1"/>
  <c r="D6" i="6"/>
  <c r="S33" i="6" l="1"/>
  <c r="S32" i="6"/>
  <c r="S29" i="6"/>
  <c r="S28" i="6"/>
  <c r="S26" i="6"/>
  <c r="S25" i="6"/>
  <c r="S23" i="6"/>
  <c r="S22" i="6"/>
  <c r="S21" i="6"/>
  <c r="S19" i="6"/>
  <c r="S18" i="6"/>
  <c r="S17" i="6"/>
  <c r="S16" i="6"/>
  <c r="S14" i="6"/>
  <c r="S12" i="6"/>
  <c r="S10" i="6"/>
  <c r="S9" i="6"/>
  <c r="S8" i="6"/>
  <c r="S7" i="6"/>
  <c r="S6" i="6"/>
  <c r="S14" i="2"/>
  <c r="S12" i="2"/>
  <c r="S11" i="2"/>
  <c r="S7" i="2"/>
  <c r="S6" i="2"/>
  <c r="S16" i="2"/>
  <c r="S18" i="2"/>
  <c r="R6" i="2"/>
  <c r="R7" i="2"/>
  <c r="M2" i="4" l="1"/>
  <c r="Z2" i="4"/>
  <c r="M3" i="4"/>
  <c r="Z3" i="4"/>
  <c r="M4" i="4"/>
  <c r="Z4" i="4"/>
  <c r="M5" i="4"/>
  <c r="Z5" i="4"/>
  <c r="M6" i="4"/>
  <c r="Z6" i="4"/>
  <c r="M7" i="4"/>
  <c r="Z7" i="4"/>
  <c r="M8" i="4"/>
  <c r="Z8" i="4"/>
  <c r="M9" i="4"/>
  <c r="Z9" i="4"/>
  <c r="M10" i="4"/>
  <c r="Z10" i="4"/>
  <c r="M11" i="4"/>
  <c r="Z11" i="4"/>
  <c r="M12" i="4"/>
  <c r="Z12" i="4"/>
  <c r="M13" i="4"/>
  <c r="Z13" i="4"/>
  <c r="M14" i="4"/>
  <c r="Z14" i="4"/>
  <c r="M15" i="4"/>
  <c r="Z15" i="4"/>
  <c r="M16" i="4"/>
  <c r="Z16" i="4"/>
  <c r="M17" i="4"/>
  <c r="Z17" i="4"/>
  <c r="M18" i="4"/>
  <c r="Z18" i="4"/>
  <c r="M19" i="4"/>
  <c r="Z19" i="4"/>
  <c r="M20" i="4"/>
  <c r="Z20" i="4"/>
  <c r="M21" i="4"/>
  <c r="Z21" i="4"/>
  <c r="M22" i="4"/>
  <c r="Z22" i="4"/>
  <c r="M23" i="4"/>
  <c r="Z23" i="4"/>
  <c r="M24" i="4"/>
  <c r="Z24" i="4"/>
  <c r="M25" i="4"/>
  <c r="Z25" i="4"/>
  <c r="M26" i="4"/>
  <c r="Z26" i="4"/>
  <c r="M27" i="4"/>
  <c r="Z27" i="4"/>
  <c r="M28" i="4"/>
  <c r="Z28" i="4"/>
  <c r="M29" i="4"/>
  <c r="Z29" i="4"/>
  <c r="M32" i="4"/>
  <c r="Z32" i="4"/>
  <c r="M33" i="4"/>
  <c r="Z33" i="4"/>
  <c r="M34" i="4"/>
  <c r="Z34" i="4"/>
  <c r="M35" i="4"/>
  <c r="Z35" i="4"/>
  <c r="M36" i="4"/>
  <c r="Z36" i="4"/>
  <c r="M37" i="4"/>
  <c r="Z37" i="4"/>
  <c r="M38" i="4"/>
  <c r="Z38" i="4"/>
  <c r="M39" i="4"/>
  <c r="Z39" i="4"/>
  <c r="M40" i="4"/>
  <c r="Z40" i="4"/>
  <c r="M41" i="4"/>
  <c r="Z41" i="4"/>
  <c r="M42" i="4"/>
  <c r="Z42" i="4"/>
  <c r="M43" i="4"/>
  <c r="Z43" i="4"/>
  <c r="M44" i="4"/>
  <c r="Z44" i="4"/>
  <c r="M45" i="4"/>
  <c r="Z45" i="4"/>
  <c r="M46" i="4"/>
  <c r="Z46" i="4"/>
  <c r="M47" i="4"/>
  <c r="Z47" i="4"/>
  <c r="M48" i="4"/>
  <c r="Z48" i="4"/>
  <c r="M49" i="4"/>
  <c r="Z49" i="4"/>
  <c r="M50" i="4"/>
  <c r="Z50" i="4"/>
  <c r="M51" i="4"/>
  <c r="Z51" i="4"/>
  <c r="M52" i="4"/>
  <c r="Z52" i="4"/>
  <c r="M53" i="4"/>
  <c r="Z53" i="4"/>
  <c r="M54" i="4"/>
  <c r="Z54" i="4"/>
  <c r="M55" i="4"/>
  <c r="Z55" i="4"/>
  <c r="M56" i="4"/>
  <c r="Z56" i="4"/>
  <c r="M57" i="4"/>
  <c r="Z57" i="4"/>
  <c r="M58" i="4"/>
  <c r="Z58" i="4"/>
  <c r="M59" i="4"/>
  <c r="Z59" i="4"/>
  <c r="M62" i="4"/>
  <c r="Z62" i="4"/>
  <c r="M63" i="4"/>
  <c r="Z63" i="4"/>
  <c r="M64" i="4"/>
  <c r="Z64" i="4"/>
  <c r="M65" i="4"/>
  <c r="Z65" i="4"/>
  <c r="M66" i="4"/>
  <c r="Z66" i="4"/>
  <c r="M67" i="4"/>
  <c r="Z67" i="4"/>
  <c r="M68" i="4"/>
  <c r="Z68" i="4"/>
  <c r="M69" i="4"/>
  <c r="Z69" i="4"/>
  <c r="M70" i="4"/>
  <c r="Z70" i="4"/>
  <c r="M71" i="4"/>
  <c r="Z71" i="4"/>
  <c r="M72" i="4"/>
  <c r="Z72" i="4"/>
  <c r="M73" i="4"/>
  <c r="Z73" i="4"/>
  <c r="M74" i="4"/>
  <c r="Z74" i="4"/>
  <c r="M75" i="4"/>
  <c r="Z75" i="4"/>
  <c r="M76" i="4"/>
  <c r="Z76" i="4"/>
  <c r="M77" i="4"/>
  <c r="Z77" i="4"/>
  <c r="M78" i="4"/>
  <c r="Z78" i="4"/>
  <c r="M79" i="4"/>
  <c r="Z79" i="4"/>
  <c r="M80" i="4"/>
  <c r="Z80" i="4"/>
  <c r="M81" i="4"/>
  <c r="Z81" i="4"/>
  <c r="M82" i="4"/>
  <c r="Z82" i="4"/>
  <c r="M83" i="4"/>
  <c r="Z83" i="4"/>
  <c r="M84" i="4"/>
  <c r="Z84" i="4"/>
  <c r="M85" i="4"/>
  <c r="Z85" i="4"/>
  <c r="M86" i="4"/>
  <c r="Z86" i="4"/>
  <c r="M87" i="4"/>
  <c r="Z87" i="4"/>
  <c r="M88" i="4"/>
  <c r="Z88" i="4"/>
  <c r="M89" i="4"/>
  <c r="Z89" i="4"/>
  <c r="M92" i="4"/>
  <c r="Z92" i="4"/>
  <c r="M93" i="4"/>
  <c r="Z93" i="4"/>
  <c r="M94" i="4"/>
  <c r="Z94" i="4"/>
  <c r="M95" i="4"/>
  <c r="Z95" i="4"/>
  <c r="M96" i="4"/>
  <c r="Z96" i="4"/>
  <c r="M97" i="4"/>
  <c r="Z97" i="4"/>
  <c r="M98" i="4"/>
  <c r="Z98" i="4"/>
  <c r="M99" i="4"/>
  <c r="Z99" i="4"/>
  <c r="M100" i="4"/>
  <c r="Z100" i="4"/>
  <c r="M101" i="4"/>
  <c r="Z101" i="4"/>
  <c r="M102" i="4"/>
  <c r="Z102" i="4"/>
  <c r="M103" i="4"/>
  <c r="Z103" i="4"/>
  <c r="M104" i="4"/>
  <c r="Z104" i="4"/>
  <c r="M105" i="4"/>
  <c r="Z105" i="4"/>
  <c r="M106" i="4"/>
  <c r="Z106" i="4"/>
  <c r="M107" i="4"/>
  <c r="Z107" i="4"/>
  <c r="M108" i="4"/>
  <c r="Z108" i="4"/>
  <c r="M109" i="4"/>
  <c r="Z109" i="4"/>
  <c r="M110" i="4"/>
  <c r="Z110" i="4"/>
  <c r="M111" i="4"/>
  <c r="Z111" i="4"/>
  <c r="M112" i="4"/>
  <c r="Z112" i="4"/>
  <c r="M113" i="4"/>
  <c r="Z113" i="4"/>
  <c r="M114" i="4"/>
  <c r="Z114" i="4"/>
  <c r="M115" i="4"/>
  <c r="Z115" i="4"/>
  <c r="M116" i="4"/>
  <c r="Z116" i="4"/>
  <c r="M117" i="4"/>
  <c r="Z117" i="4"/>
  <c r="M118" i="4"/>
  <c r="Z118" i="4"/>
  <c r="M119" i="4"/>
  <c r="Z119" i="4"/>
  <c r="M122" i="4"/>
  <c r="Z122" i="4"/>
  <c r="M123" i="4"/>
  <c r="Z123" i="4"/>
  <c r="M124" i="4"/>
  <c r="Z124" i="4"/>
  <c r="M125" i="4"/>
  <c r="Z125" i="4"/>
  <c r="M126" i="4"/>
  <c r="Z126" i="4"/>
  <c r="M127" i="4"/>
  <c r="Z127" i="4"/>
  <c r="M128" i="4"/>
  <c r="Z128" i="4"/>
  <c r="M129" i="4"/>
  <c r="Z129" i="4"/>
  <c r="M130" i="4"/>
  <c r="Z130" i="4"/>
  <c r="M131" i="4"/>
  <c r="Z131" i="4"/>
  <c r="M132" i="4"/>
  <c r="Z132" i="4"/>
  <c r="M133" i="4"/>
  <c r="Z133" i="4"/>
  <c r="M134" i="4"/>
  <c r="Z134" i="4"/>
  <c r="M135" i="4"/>
  <c r="Z135" i="4"/>
  <c r="M136" i="4"/>
  <c r="Z136" i="4"/>
  <c r="M137" i="4"/>
  <c r="Z137" i="4"/>
  <c r="M138" i="4"/>
  <c r="Z138" i="4"/>
  <c r="M139" i="4"/>
  <c r="Z139" i="4"/>
  <c r="M140" i="4"/>
  <c r="Z140" i="4"/>
  <c r="M141" i="4"/>
  <c r="Z141" i="4"/>
  <c r="M142" i="4"/>
  <c r="Z142" i="4"/>
  <c r="M143" i="4"/>
  <c r="Z143" i="4"/>
  <c r="M144" i="4"/>
  <c r="Z144" i="4"/>
  <c r="M145" i="4"/>
  <c r="Z145" i="4"/>
  <c r="M146" i="4"/>
  <c r="Z146" i="4"/>
  <c r="M147" i="4"/>
  <c r="Z147" i="4"/>
  <c r="M148" i="4"/>
  <c r="Z148" i="4"/>
  <c r="M149" i="4"/>
  <c r="Z149" i="4"/>
  <c r="M152" i="4"/>
  <c r="Z152" i="4"/>
  <c r="M153" i="4"/>
  <c r="Z153" i="4"/>
  <c r="M154" i="4"/>
  <c r="Z154" i="4"/>
  <c r="M155" i="4"/>
  <c r="Z155" i="4"/>
  <c r="M156" i="4"/>
  <c r="Z156" i="4"/>
  <c r="M157" i="4"/>
  <c r="Z157" i="4"/>
  <c r="M158" i="4"/>
  <c r="Z158" i="4"/>
  <c r="M159" i="4"/>
  <c r="Z159" i="4"/>
  <c r="M160" i="4"/>
  <c r="Z160" i="4"/>
  <c r="M161" i="4"/>
  <c r="Z161" i="4"/>
  <c r="Z162" i="4"/>
  <c r="M163" i="4"/>
  <c r="Z163" i="4"/>
  <c r="M164" i="4"/>
  <c r="Z164" i="4"/>
  <c r="M165" i="4"/>
  <c r="Z165" i="4"/>
  <c r="M166" i="4"/>
  <c r="Z166" i="4"/>
  <c r="M167" i="4"/>
  <c r="Z167" i="4"/>
  <c r="M168" i="4"/>
  <c r="Z168" i="4"/>
  <c r="M169" i="4"/>
  <c r="Z169" i="4"/>
  <c r="M170" i="4"/>
  <c r="Z170" i="4"/>
  <c r="M171" i="4"/>
  <c r="Z171" i="4"/>
  <c r="M172" i="4"/>
  <c r="Z172" i="4"/>
  <c r="M173" i="4"/>
  <c r="Z173" i="4"/>
  <c r="M174" i="4"/>
  <c r="Z174" i="4"/>
  <c r="M175" i="4"/>
  <c r="Z175" i="4"/>
  <c r="M176" i="4"/>
  <c r="Z176" i="4"/>
  <c r="M177" i="4"/>
  <c r="Z177" i="4"/>
  <c r="M178" i="4"/>
  <c r="Z178" i="4"/>
  <c r="M179" i="4"/>
  <c r="Z179" i="4"/>
  <c r="M182" i="4"/>
  <c r="Z182" i="4"/>
  <c r="M183" i="4"/>
  <c r="Z183" i="4"/>
  <c r="M184" i="4"/>
  <c r="Z184" i="4"/>
  <c r="M185" i="4"/>
  <c r="Z185" i="4"/>
  <c r="M186" i="4"/>
  <c r="Z186" i="4"/>
  <c r="M187" i="4"/>
  <c r="Z187" i="4"/>
  <c r="M188" i="4"/>
  <c r="Z188" i="4"/>
  <c r="M189" i="4"/>
  <c r="Z189" i="4"/>
  <c r="M190" i="4"/>
  <c r="Z190" i="4"/>
  <c r="M191" i="4"/>
  <c r="Z191" i="4"/>
  <c r="M192" i="4"/>
  <c r="Z192" i="4"/>
  <c r="M193" i="4"/>
  <c r="Z193" i="4"/>
  <c r="M194" i="4"/>
  <c r="Z194" i="4"/>
  <c r="M195" i="4"/>
  <c r="Z195" i="4"/>
  <c r="M196" i="4"/>
  <c r="Z196" i="4"/>
  <c r="M197" i="4"/>
  <c r="Z197" i="4"/>
  <c r="M198" i="4"/>
  <c r="Z198" i="4"/>
  <c r="M199" i="4"/>
  <c r="Z199" i="4"/>
  <c r="M200" i="4"/>
  <c r="Z200" i="4"/>
  <c r="M201" i="4"/>
  <c r="Z201" i="4"/>
  <c r="M202" i="4"/>
  <c r="Z202" i="4"/>
  <c r="M203" i="4"/>
  <c r="Z203" i="4"/>
  <c r="M204" i="4"/>
  <c r="Z204" i="4"/>
  <c r="M207" i="4"/>
  <c r="M208" i="4"/>
  <c r="Z208" i="4"/>
  <c r="M209" i="4"/>
  <c r="Z209" i="4"/>
  <c r="M210" i="4"/>
  <c r="Z210" i="4"/>
  <c r="M211" i="4"/>
  <c r="Z211" i="4"/>
  <c r="M212" i="4"/>
  <c r="M213" i="4"/>
  <c r="M214" i="4"/>
  <c r="Z214" i="4"/>
  <c r="M215" i="4"/>
  <c r="Z215" i="4"/>
  <c r="M216" i="4"/>
  <c r="Z216" i="4"/>
  <c r="M217" i="4"/>
  <c r="Z217" i="4"/>
  <c r="M218" i="4"/>
  <c r="Z218" i="4"/>
  <c r="M219" i="4"/>
  <c r="Z219" i="4"/>
  <c r="M220" i="4"/>
  <c r="M221" i="4"/>
  <c r="M222" i="4"/>
  <c r="Z222" i="4"/>
  <c r="M223" i="4"/>
  <c r="Z223" i="4"/>
  <c r="M224" i="4"/>
  <c r="M225" i="4"/>
  <c r="Z225" i="4"/>
  <c r="M226" i="4"/>
  <c r="M227" i="4"/>
  <c r="Z227" i="4"/>
  <c r="M228" i="4"/>
  <c r="Z228" i="4"/>
  <c r="M229" i="4"/>
  <c r="Z229" i="4"/>
  <c r="Q33" i="2" l="1"/>
  <c r="R33" i="2" s="1"/>
  <c r="S33" i="2" s="1"/>
  <c r="Q32" i="2"/>
  <c r="R32" i="2" s="1"/>
  <c r="S32" i="2" s="1"/>
  <c r="Q31" i="2"/>
  <c r="Q30" i="2"/>
  <c r="R30" i="2" s="1"/>
  <c r="S30" i="2" s="1"/>
  <c r="Q29" i="2"/>
  <c r="R29" i="2" s="1"/>
  <c r="S29" i="2" s="1"/>
  <c r="Q28" i="2"/>
  <c r="R28" i="2" s="1"/>
  <c r="S28" i="2" s="1"/>
  <c r="Q27" i="2"/>
  <c r="R27" i="2" s="1"/>
  <c r="S27" i="2" s="1"/>
  <c r="Q26" i="2"/>
  <c r="R26" i="2" s="1"/>
  <c r="S26" i="2" s="1"/>
  <c r="Q25" i="2"/>
  <c r="R25" i="2" s="1"/>
  <c r="S25" i="2" s="1"/>
  <c r="Q24" i="2"/>
  <c r="R24" i="2" s="1"/>
  <c r="S24" i="2" s="1"/>
  <c r="Q23" i="2"/>
  <c r="R23" i="2" s="1"/>
  <c r="S23" i="2" s="1"/>
  <c r="Q22" i="2"/>
  <c r="R22" i="2" s="1"/>
  <c r="S22" i="2" s="1"/>
  <c r="Q21" i="2"/>
  <c r="R21" i="2" s="1"/>
  <c r="S21" i="2" s="1"/>
  <c r="Q20" i="2"/>
  <c r="R20" i="2" s="1"/>
  <c r="S20" i="2" s="1"/>
  <c r="Q19" i="2"/>
  <c r="R19" i="2" s="1"/>
  <c r="S19" i="2" s="1"/>
  <c r="Q18" i="2"/>
  <c r="R18" i="2" s="1"/>
  <c r="Q17" i="2"/>
  <c r="R17" i="2" s="1"/>
  <c r="S17" i="2" s="1"/>
  <c r="Q16" i="2"/>
  <c r="R16" i="2" s="1"/>
  <c r="Q15" i="2"/>
  <c r="R15" i="2" s="1"/>
  <c r="S15" i="2" s="1"/>
  <c r="Q14" i="2"/>
  <c r="R14" i="2" s="1"/>
  <c r="Q13" i="2"/>
  <c r="R13" i="2" s="1"/>
  <c r="S13" i="2" s="1"/>
  <c r="Q12" i="2"/>
  <c r="R12" i="2" s="1"/>
  <c r="Q11" i="2"/>
  <c r="R11" i="2" s="1"/>
  <c r="Q10" i="2"/>
  <c r="R10" i="2" s="1"/>
  <c r="S10" i="2" s="1"/>
  <c r="Q9" i="2"/>
  <c r="R9" i="2" s="1"/>
  <c r="S9" i="2" s="1"/>
  <c r="Q8" i="2"/>
  <c r="R8" i="2" s="1"/>
  <c r="S8" i="2" s="1"/>
  <c r="Q7" i="2"/>
  <c r="Q6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R31" i="2"/>
  <c r="S31" i="2" s="1"/>
  <c r="G250" i="1" l="1"/>
  <c r="D211" i="1"/>
  <c r="E211" i="1"/>
  <c r="F211" i="1"/>
  <c r="G211" i="1"/>
  <c r="D371" i="1"/>
  <c r="E371" i="1"/>
  <c r="F371" i="1"/>
  <c r="G371" i="1"/>
  <c r="G296" i="1"/>
  <c r="G269" i="1"/>
  <c r="D269" i="1"/>
  <c r="E269" i="1"/>
  <c r="F269" i="1"/>
  <c r="D257" i="1"/>
  <c r="E257" i="1"/>
  <c r="F257" i="1"/>
  <c r="G257" i="1"/>
  <c r="D221" i="1"/>
  <c r="E221" i="1"/>
  <c r="F221" i="1"/>
  <c r="G221" i="1"/>
  <c r="D98" i="1" l="1"/>
  <c r="E98" i="1"/>
  <c r="F98" i="1"/>
  <c r="G98" i="1"/>
  <c r="G40" i="1"/>
  <c r="F40" i="1"/>
  <c r="E40" i="1"/>
  <c r="D40" i="1"/>
  <c r="G153" i="1"/>
  <c r="F153" i="1"/>
  <c r="E153" i="1"/>
  <c r="D153" i="1"/>
  <c r="G106" i="1"/>
  <c r="F106" i="1"/>
  <c r="E106" i="1"/>
  <c r="D106" i="1"/>
  <c r="G48" i="1"/>
  <c r="F48" i="1"/>
  <c r="E48" i="1"/>
  <c r="D48" i="1"/>
  <c r="D240" i="1"/>
  <c r="E240" i="1"/>
  <c r="F240" i="1"/>
  <c r="G240" i="1"/>
  <c r="D125" i="1"/>
  <c r="E125" i="1"/>
  <c r="G68" i="1"/>
  <c r="F68" i="1"/>
  <c r="E68" i="1"/>
  <c r="D68" i="1"/>
  <c r="D342" i="1"/>
  <c r="E342" i="1"/>
  <c r="F342" i="1"/>
  <c r="G342" i="1"/>
  <c r="F332" i="1"/>
  <c r="G332" i="1"/>
  <c r="D323" i="1"/>
  <c r="E323" i="1"/>
  <c r="F323" i="1"/>
  <c r="G323" i="1"/>
  <c r="D332" i="1"/>
  <c r="E332" i="1"/>
  <c r="D312" i="1"/>
  <c r="E312" i="1"/>
  <c r="F312" i="1"/>
  <c r="G312" i="1"/>
  <c r="D296" i="1"/>
  <c r="E296" i="1"/>
  <c r="F296" i="1"/>
  <c r="D305" i="1"/>
  <c r="E305" i="1"/>
  <c r="F305" i="1"/>
  <c r="G305" i="1"/>
  <c r="D285" i="1"/>
  <c r="E285" i="1"/>
  <c r="F285" i="1"/>
  <c r="G285" i="1"/>
  <c r="D170" i="1"/>
  <c r="E170" i="1"/>
  <c r="F170" i="1"/>
  <c r="G170" i="1"/>
  <c r="F125" i="1"/>
  <c r="G125" i="1"/>
  <c r="D228" i="1"/>
  <c r="E228" i="1"/>
  <c r="F228" i="1"/>
  <c r="G228" i="1"/>
  <c r="G56" i="1"/>
  <c r="F56" i="1"/>
  <c r="E56" i="1"/>
  <c r="D56" i="1"/>
  <c r="E11" i="1"/>
  <c r="F11" i="1"/>
  <c r="G11" i="1"/>
  <c r="G27" i="1"/>
  <c r="F27" i="1"/>
  <c r="E27" i="1"/>
  <c r="D27" i="1"/>
  <c r="G20" i="1"/>
  <c r="D198" i="1"/>
  <c r="E198" i="1"/>
  <c r="F198" i="1"/>
  <c r="G198" i="1"/>
  <c r="D182" i="1"/>
  <c r="E182" i="1"/>
  <c r="F182" i="1"/>
  <c r="G182" i="1"/>
  <c r="D141" i="1"/>
  <c r="E141" i="1"/>
  <c r="F141" i="1"/>
  <c r="G141" i="1"/>
  <c r="G114" i="1"/>
  <c r="F114" i="1"/>
  <c r="E114" i="1"/>
  <c r="D114" i="1"/>
  <c r="G86" i="1"/>
  <c r="F86" i="1"/>
  <c r="E86" i="1"/>
  <c r="D86" i="1"/>
  <c r="G279" i="1"/>
  <c r="F279" i="1"/>
  <c r="E279" i="1"/>
  <c r="D279" i="1"/>
  <c r="F250" i="1"/>
  <c r="E250" i="1"/>
  <c r="D250" i="1"/>
  <c r="G191" i="1"/>
  <c r="F191" i="1"/>
  <c r="E191" i="1"/>
  <c r="D191" i="1"/>
  <c r="G162" i="1"/>
  <c r="F162" i="1"/>
  <c r="E162" i="1"/>
  <c r="D162" i="1"/>
  <c r="G134" i="1"/>
  <c r="F134" i="1"/>
  <c r="E134" i="1"/>
  <c r="D134" i="1"/>
  <c r="G78" i="1"/>
  <c r="F78" i="1"/>
  <c r="E78" i="1"/>
  <c r="D78" i="1"/>
  <c r="F20" i="1"/>
  <c r="E20" i="1"/>
  <c r="D20" i="1"/>
  <c r="E29" i="1" l="1"/>
  <c r="E88" i="1"/>
  <c r="G88" i="1"/>
  <c r="G143" i="1"/>
  <c r="F88" i="1"/>
  <c r="D29" i="1"/>
  <c r="F116" i="1"/>
  <c r="D116" i="1"/>
  <c r="E116" i="1"/>
  <c r="G58" i="1"/>
  <c r="F344" i="1"/>
  <c r="D344" i="1"/>
  <c r="G344" i="1"/>
  <c r="E344" i="1"/>
  <c r="E259" i="1"/>
  <c r="E287" i="1"/>
  <c r="E314" i="1"/>
  <c r="D314" i="1"/>
  <c r="G314" i="1"/>
  <c r="G287" i="1"/>
  <c r="F287" i="1"/>
  <c r="D287" i="1"/>
  <c r="G259" i="1"/>
  <c r="F259" i="1"/>
  <c r="D259" i="1"/>
  <c r="F314" i="1"/>
  <c r="F29" i="1"/>
  <c r="D88" i="1"/>
  <c r="E58" i="1"/>
  <c r="F58" i="1"/>
  <c r="F230" i="1"/>
  <c r="D230" i="1"/>
  <c r="G116" i="1"/>
  <c r="D58" i="1"/>
  <c r="G230" i="1"/>
  <c r="E230" i="1"/>
  <c r="G172" i="1"/>
  <c r="E172" i="1"/>
  <c r="F172" i="1"/>
  <c r="D172" i="1"/>
  <c r="E143" i="1"/>
  <c r="D143" i="1"/>
  <c r="F143" i="1"/>
  <c r="G200" i="1"/>
  <c r="F200" i="1"/>
  <c r="E200" i="1"/>
  <c r="D200" i="1"/>
  <c r="G29" i="1"/>
  <c r="G372" i="1" l="1"/>
  <c r="F372" i="1"/>
  <c r="D372" i="1"/>
</calcChain>
</file>

<file path=xl/sharedStrings.xml><?xml version="1.0" encoding="utf-8"?>
<sst xmlns="http://schemas.openxmlformats.org/spreadsheetml/2006/main" count="1450" uniqueCount="306">
  <si>
    <t>№ по рецепту</t>
  </si>
  <si>
    <t>Наименование блюда</t>
  </si>
  <si>
    <t>Выход</t>
  </si>
  <si>
    <t>Белки</t>
  </si>
  <si>
    <t>Жиры</t>
  </si>
  <si>
    <t>Углеводы</t>
  </si>
  <si>
    <t>ЭН/Ц</t>
  </si>
  <si>
    <t>Завтрак</t>
  </si>
  <si>
    <t>Обед</t>
  </si>
  <si>
    <t>Всего за день</t>
  </si>
  <si>
    <t>№ п/п</t>
  </si>
  <si>
    <t>1 день</t>
  </si>
  <si>
    <t xml:space="preserve">2 день 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</si>
  <si>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</si>
  <si>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</si>
  <si>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</si>
  <si>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</si>
  <si>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</si>
  <si>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</si>
  <si>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</si>
  <si>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</si>
  <si>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</si>
  <si>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3 день</t>
  </si>
  <si>
    <t>Фактически выполнено в день на одного ребенка</t>
  </si>
  <si>
    <t xml:space="preserve"> за 1 день</t>
  </si>
  <si>
    <t>Творог</t>
  </si>
  <si>
    <t>Сметана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</si>
  <si>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</si>
  <si>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</si>
  <si>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</si>
  <si>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</si>
  <si>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</si>
  <si>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Какао</t>
  </si>
  <si>
    <t>Сок</t>
  </si>
  <si>
    <t>Хлеб ржаной</t>
  </si>
  <si>
    <t>Чай</t>
  </si>
  <si>
    <t>Мука пшеничная</t>
  </si>
  <si>
    <t>Соль</t>
  </si>
  <si>
    <t>т25-96</t>
  </si>
  <si>
    <t>Запеканка творожная со сгущенным молоком</t>
  </si>
  <si>
    <t>1/30</t>
  </si>
  <si>
    <t>1/150/30</t>
  </si>
  <si>
    <t>1/200</t>
  </si>
  <si>
    <t>Батон</t>
  </si>
  <si>
    <t>1/50</t>
  </si>
  <si>
    <t>Суп гороховый с цыпленком</t>
  </si>
  <si>
    <t>472-96</t>
  </si>
  <si>
    <t>Картофельное пюре</t>
  </si>
  <si>
    <t>1/150</t>
  </si>
  <si>
    <t>1/60</t>
  </si>
  <si>
    <t>637-96</t>
  </si>
  <si>
    <t>Кофейный напиток на молоке</t>
  </si>
  <si>
    <t>1/250</t>
  </si>
  <si>
    <t>416-96</t>
  </si>
  <si>
    <t>1/100/10</t>
  </si>
  <si>
    <t>588-96</t>
  </si>
  <si>
    <t>1/100</t>
  </si>
  <si>
    <t>Биточек из говядины с маслом</t>
  </si>
  <si>
    <t>642-96</t>
  </si>
  <si>
    <t>Какао на молоке</t>
  </si>
  <si>
    <t>53-96</t>
  </si>
  <si>
    <t>110-96</t>
  </si>
  <si>
    <t>Борщ с картофелем с цыпленком со сметаной</t>
  </si>
  <si>
    <t>1/75/10</t>
  </si>
  <si>
    <t>294-96</t>
  </si>
  <si>
    <t>Фрукты (груша)</t>
  </si>
  <si>
    <t>60-96</t>
  </si>
  <si>
    <t>132-96</t>
  </si>
  <si>
    <t>Суп овощной с цыпленком со сметаной</t>
  </si>
  <si>
    <t>465-96</t>
  </si>
  <si>
    <t>Рис отварной</t>
  </si>
  <si>
    <t>139-96</t>
  </si>
  <si>
    <t>215-96</t>
  </si>
  <si>
    <t>Рагу овощное</t>
  </si>
  <si>
    <t>463-96</t>
  </si>
  <si>
    <t>Каша гречневая рассыпчатая</t>
  </si>
  <si>
    <t>Макароны отварные</t>
  </si>
  <si>
    <t>469-96</t>
  </si>
  <si>
    <t>628-96</t>
  </si>
  <si>
    <t>129-96</t>
  </si>
  <si>
    <t>162-96</t>
  </si>
  <si>
    <t>Суп молочный рисовый</t>
  </si>
  <si>
    <t>150/30</t>
  </si>
  <si>
    <t>Фрукты (банан)</t>
  </si>
  <si>
    <t>Гуляш из говядины</t>
  </si>
  <si>
    <t>Картофель</t>
  </si>
  <si>
    <t>25/250</t>
  </si>
  <si>
    <t>25/250/10</t>
  </si>
  <si>
    <t>50/200</t>
  </si>
  <si>
    <t>Йогурт 1/100</t>
  </si>
  <si>
    <t>1 шт</t>
  </si>
  <si>
    <t>Ветчина</t>
  </si>
  <si>
    <t>627-96</t>
  </si>
  <si>
    <t>Жаркое по-домашнему</t>
  </si>
  <si>
    <t>т11-96</t>
  </si>
  <si>
    <t>Компот из кураги+С</t>
  </si>
  <si>
    <t>25-96</t>
  </si>
  <si>
    <t>401-96</t>
  </si>
  <si>
    <t>50/75</t>
  </si>
  <si>
    <t>439-96</t>
  </si>
  <si>
    <t>867-07</t>
  </si>
  <si>
    <t>260-96</t>
  </si>
  <si>
    <t>Каша молочная "Боярская"</t>
  </si>
  <si>
    <t>75/65</t>
  </si>
  <si>
    <t>403-96</t>
  </si>
  <si>
    <t>Плов из говядины</t>
  </si>
  <si>
    <t>1667,02</t>
  </si>
  <si>
    <t>504-07</t>
  </si>
  <si>
    <t>1/75/75</t>
  </si>
  <si>
    <t>ПОНЕДЕЛЬНИК</t>
  </si>
  <si>
    <t>ПОЛДНИК</t>
  </si>
  <si>
    <t>ВТОРНИК</t>
  </si>
  <si>
    <t>Полдник</t>
  </si>
  <si>
    <t>СРЕДА</t>
  </si>
  <si>
    <t>ЧЕТВЕРГ</t>
  </si>
  <si>
    <t>ПЯТНИЦА</t>
  </si>
  <si>
    <t>СУББОТА</t>
  </si>
  <si>
    <t>Каша геркулесовая с маслом</t>
  </si>
  <si>
    <t>200/10</t>
  </si>
  <si>
    <t>Чай с сахаром+С</t>
  </si>
  <si>
    <t>Фрукты свежие (яблоко)</t>
  </si>
  <si>
    <t>138-96</t>
  </si>
  <si>
    <t>645-96</t>
  </si>
  <si>
    <t>Салат картофельный с огурцами</t>
  </si>
  <si>
    <t>73-07</t>
  </si>
  <si>
    <t>Снежок</t>
  </si>
  <si>
    <t>682-96</t>
  </si>
  <si>
    <t>Оладьи со сгущенным молоком</t>
  </si>
  <si>
    <t>687-735</t>
  </si>
  <si>
    <t>ттк 2-14</t>
  </si>
  <si>
    <t>Плюшка "Московская"</t>
  </si>
  <si>
    <t>644-96</t>
  </si>
  <si>
    <t xml:space="preserve">Ватрушка с творогом </t>
  </si>
  <si>
    <t>695-734</t>
  </si>
  <si>
    <t>Молоко кипяченое</t>
  </si>
  <si>
    <t>297-96</t>
  </si>
  <si>
    <t xml:space="preserve">Пирог с яблоками </t>
  </si>
  <si>
    <t>Рыба запеченая в сметанном соусе</t>
  </si>
  <si>
    <t>674-96</t>
  </si>
  <si>
    <t>Блины со сгущенным молоком</t>
  </si>
  <si>
    <t xml:space="preserve">Винегрет овощной </t>
  </si>
  <si>
    <t>ттк 1-14</t>
  </si>
  <si>
    <t>Рыба запеченая с помидорами</t>
  </si>
  <si>
    <t>Компот из кураги +С</t>
  </si>
  <si>
    <t>590-07</t>
  </si>
  <si>
    <t>Рагу из овощей</t>
  </si>
  <si>
    <t>Икра кабачковая</t>
  </si>
  <si>
    <t>266-96</t>
  </si>
  <si>
    <t>Запеканка рисовая с яблоками с джемом</t>
  </si>
  <si>
    <t>1/200/40</t>
  </si>
  <si>
    <t>ПЕРВАЯ НЕДЕЛЯ</t>
  </si>
  <si>
    <t>ВТОРАЯ НЕДЕЛЯ</t>
  </si>
  <si>
    <t>Кондитерское изделие обогащенное 1/30</t>
  </si>
  <si>
    <t>586-96</t>
  </si>
  <si>
    <t>Компот из свежих яблок +С</t>
  </si>
  <si>
    <t>Салат "Острый"</t>
  </si>
  <si>
    <t>0</t>
  </si>
  <si>
    <t>Шницель из говядины с маслом</t>
  </si>
  <si>
    <t>Суп картофельный с макар.изд с курицей</t>
  </si>
  <si>
    <t>1/10</t>
  </si>
  <si>
    <t>131-96</t>
  </si>
  <si>
    <t>Суп картофельный с рыбой</t>
  </si>
  <si>
    <t>35/250</t>
  </si>
  <si>
    <t>411-96</t>
  </si>
  <si>
    <t>Бифштекс н/р с маслом</t>
  </si>
  <si>
    <t>482-96</t>
  </si>
  <si>
    <t>Капуста тушеная</t>
  </si>
  <si>
    <t>Кефир</t>
  </si>
  <si>
    <t>79-10</t>
  </si>
  <si>
    <t>Рыба в омлете</t>
  </si>
  <si>
    <t>Винегрет с сельдью</t>
  </si>
  <si>
    <t>1/100/25</t>
  </si>
  <si>
    <t>201-96</t>
  </si>
  <si>
    <t>Суп "Крестьянский" с цыпленком со сметаной</t>
  </si>
  <si>
    <t>561-07</t>
  </si>
  <si>
    <t>Бефстроганов</t>
  </si>
  <si>
    <t>50/50</t>
  </si>
  <si>
    <t>Ватрушка с творогом</t>
  </si>
  <si>
    <t>Цыпленок отварной с маслом</t>
  </si>
  <si>
    <t>Рассольник"Ленинградский"с цыпленком со сметаной</t>
  </si>
  <si>
    <t>Ряженка</t>
  </si>
  <si>
    <t>Сырники со сгущенным молоком</t>
  </si>
  <si>
    <t>,</t>
  </si>
  <si>
    <t>87-96</t>
  </si>
  <si>
    <t>Рыба жареная под маринадом</t>
  </si>
  <si>
    <t>218-07</t>
  </si>
  <si>
    <t>Суп-лапша домашняя с цыпленком</t>
  </si>
  <si>
    <t>Пирог с повидлом</t>
  </si>
  <si>
    <t>Щи из св.капусты с цыпленком со сметаной</t>
  </si>
  <si>
    <t>Компот из св.яблок+С</t>
  </si>
  <si>
    <t>257-96</t>
  </si>
  <si>
    <t>Каша молочная рисовая с маслом</t>
  </si>
  <si>
    <t>1/200/10</t>
  </si>
  <si>
    <t xml:space="preserve">Колбаса отварная </t>
  </si>
  <si>
    <t>Всего за 12 дней</t>
  </si>
  <si>
    <t>286-96</t>
  </si>
  <si>
    <t>Омлет с мясопродуктами с маслом</t>
  </si>
  <si>
    <t>1/130/10</t>
  </si>
  <si>
    <t>Овощи свежие (огурец)</t>
  </si>
  <si>
    <t>Котлета из филе птицы панированная с маслом</t>
  </si>
  <si>
    <t>660-07</t>
  </si>
  <si>
    <t>Фрукты свежие ( груша)</t>
  </si>
  <si>
    <t>50/150</t>
  </si>
  <si>
    <t>Фрукты свежие (апельсин)</t>
  </si>
  <si>
    <t>Картофель в молоке</t>
  </si>
  <si>
    <t>585-96</t>
  </si>
  <si>
    <t>Компот из груш+С</t>
  </si>
  <si>
    <t>Овощи свежие (помидор)</t>
  </si>
  <si>
    <t>Фрукты свежие (банан)</t>
  </si>
  <si>
    <t xml:space="preserve">Рис отварной </t>
  </si>
  <si>
    <t>Фрукты свежие( апельсин)</t>
  </si>
  <si>
    <t>517-07</t>
  </si>
  <si>
    <t>75/50</t>
  </si>
  <si>
    <t>Котлета из филе птицы паниров.</t>
  </si>
  <si>
    <t>1/75</t>
  </si>
  <si>
    <t>Фрикадельки рыбные в томатном соусе</t>
  </si>
  <si>
    <t>всего за 12 дней</t>
  </si>
  <si>
    <t>Хлеб пшеничный</t>
  </si>
  <si>
    <t>Крупы,бобовые</t>
  </si>
  <si>
    <t>Макаронные изделия</t>
  </si>
  <si>
    <t>Овощи,зелень</t>
  </si>
  <si>
    <t>Фрукты  свежие</t>
  </si>
  <si>
    <t>Фрукты сухие</t>
  </si>
  <si>
    <t>соки и витамин.напитки</t>
  </si>
  <si>
    <t>Мясо жилованное</t>
  </si>
  <si>
    <t>Цыплята 1 кат.потрош.</t>
  </si>
  <si>
    <t>Рыба-филе</t>
  </si>
  <si>
    <t>Колбасные изделия</t>
  </si>
  <si>
    <t>Молоко</t>
  </si>
  <si>
    <t>Кисломолочные продукты</t>
  </si>
  <si>
    <t>Дрожжи</t>
  </si>
  <si>
    <t>Норма продук-  тов 75% от нормы</t>
  </si>
  <si>
    <t>Отклонение от нормы в % (+/-)</t>
  </si>
  <si>
    <t>Дневная норма</t>
  </si>
  <si>
    <t>Таблица выполнения норм питания  в школе ( 7-10 лет) 2014-2015 гг</t>
  </si>
  <si>
    <t>Наименование продуктов (нетто)</t>
  </si>
  <si>
    <t>Напиток йогуртный</t>
  </si>
  <si>
    <t>соль</t>
  </si>
  <si>
    <t>цыплята</t>
  </si>
  <si>
    <t>цыплёнок</t>
  </si>
  <si>
    <t>масло сливочное</t>
  </si>
  <si>
    <t>конд из-делия</t>
  </si>
  <si>
    <t>сок</t>
  </si>
  <si>
    <t>сух. Фрукты</t>
  </si>
  <si>
    <t>яйцо</t>
  </si>
  <si>
    <t>крупа</t>
  </si>
  <si>
    <t>сметана</t>
  </si>
  <si>
    <t>какао</t>
  </si>
  <si>
    <t>хлеб ржаной</t>
  </si>
  <si>
    <t>хлеб в/с</t>
  </si>
  <si>
    <t>творог</t>
  </si>
  <si>
    <t>молоко</t>
  </si>
  <si>
    <t>сыр</t>
  </si>
  <si>
    <t>фрукты</t>
  </si>
  <si>
    <t>говядина</t>
  </si>
  <si>
    <t>рыба</t>
  </si>
  <si>
    <t>масло растительн</t>
  </si>
  <si>
    <t>овощи</t>
  </si>
  <si>
    <t>картофель</t>
  </si>
  <si>
    <t>сахар</t>
  </si>
  <si>
    <t>колбасные из-лия</t>
  </si>
  <si>
    <t>обеды</t>
  </si>
  <si>
    <t xml:space="preserve">завтраки </t>
  </si>
  <si>
    <t>четверг</t>
  </si>
  <si>
    <t>15 день</t>
  </si>
  <si>
    <t>14день</t>
  </si>
  <si>
    <t>13 день</t>
  </si>
  <si>
    <t>дрожжи</t>
  </si>
  <si>
    <t>чай</t>
  </si>
  <si>
    <t>к/мол.прод</t>
  </si>
  <si>
    <t>макар.идз</t>
  </si>
  <si>
    <t>макар.изд</t>
  </si>
  <si>
    <t>мука</t>
  </si>
  <si>
    <t>масло слив</t>
  </si>
  <si>
    <t>конд изд</t>
  </si>
  <si>
    <t>хлеб рж</t>
  </si>
  <si>
    <t>масло раст</t>
  </si>
  <si>
    <t>колбаса</t>
  </si>
  <si>
    <t>полдник</t>
  </si>
  <si>
    <t>12день</t>
  </si>
  <si>
    <t>10день</t>
  </si>
  <si>
    <t xml:space="preserve"> </t>
  </si>
  <si>
    <t>8день</t>
  </si>
  <si>
    <t>к/мол.пр</t>
  </si>
  <si>
    <t>масло сл</t>
  </si>
  <si>
    <t>сух. Фрукт</t>
  </si>
  <si>
    <t>кофе</t>
  </si>
  <si>
    <t>6день</t>
  </si>
  <si>
    <t>к/мол прод</t>
  </si>
  <si>
    <t>4день</t>
  </si>
  <si>
    <t>конд.изд</t>
  </si>
  <si>
    <t>с/Фрукты</t>
  </si>
  <si>
    <t>с/фрукты</t>
  </si>
  <si>
    <t>2день</t>
  </si>
  <si>
    <t>Яйца (в граммах)</t>
  </si>
  <si>
    <t>Таблица выполнения норм питания  в школе ( 11-18 лет) 2014-2015 гг</t>
  </si>
  <si>
    <t>Норма продук-  тов 25% от нормы</t>
  </si>
  <si>
    <t>Норма продук-  тов 35% от нормы</t>
  </si>
  <si>
    <t>Норма продук-  тов 15% от нормы</t>
  </si>
  <si>
    <t>630-96</t>
  </si>
  <si>
    <t>Чай с сахаром с молоком</t>
  </si>
  <si>
    <t>150/50/15</t>
  </si>
  <si>
    <t>Норма продук-  тов 60% от нормы</t>
  </si>
  <si>
    <t>1/120</t>
  </si>
  <si>
    <t>101-07</t>
  </si>
  <si>
    <t>всего за 10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</si>
</sst>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&quot; &quot;???/???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7" fillId="0" borderId="0"/>
  </cellStyleXfs>
  <cellXfs count="3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3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/>
    </xf>
    <xf numFmtId="164" fontId="7" fillId="0" borderId="1" xfId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3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10" fillId="0" borderId="0" xfId="0" applyFont="1"/>
    <xf numFmtId="49" fontId="8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7" fillId="0" borderId="0" xfId="0" applyFont="1" applyFill="1" applyBorder="1"/>
    <xf numFmtId="0" fontId="8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165" fontId="9" fillId="2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4" borderId="1" xfId="0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Border="1" applyAlignment="1">
      <alignment horizontal="left"/>
    </xf>
    <xf numFmtId="17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5" fontId="9" fillId="2" borderId="5" xfId="0" applyNumberFormat="1" applyFont="1" applyFill="1" applyBorder="1" applyAlignment="1">
      <alignment horizontal="center"/>
    </xf>
    <xf numFmtId="13" fontId="7" fillId="0" borderId="2" xfId="0" applyNumberFormat="1" applyFont="1" applyBorder="1" applyAlignment="1">
      <alignment horizontal="center"/>
    </xf>
    <xf numFmtId="13" fontId="9" fillId="0" borderId="0" xfId="0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3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49" fontId="7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8" fillId="0" borderId="14" xfId="0" applyFont="1" applyBorder="1"/>
    <xf numFmtId="0" fontId="8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4" xfId="0" applyFont="1" applyBorder="1"/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0" borderId="14" xfId="0" applyFont="1" applyBorder="1"/>
    <xf numFmtId="0" fontId="9" fillId="4" borderId="19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5" fontId="9" fillId="2" borderId="19" xfId="0" applyNumberFormat="1" applyFont="1" applyFill="1" applyBorder="1" applyAlignment="1">
      <alignment horizontal="center"/>
    </xf>
    <xf numFmtId="165" fontId="10" fillId="4" borderId="19" xfId="0" applyNumberFormat="1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/>
    </xf>
    <xf numFmtId="49" fontId="10" fillId="3" borderId="26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165" fontId="10" fillId="2" borderId="29" xfId="0" applyNumberFormat="1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49" fontId="10" fillId="4" borderId="28" xfId="0" applyNumberFormat="1" applyFont="1" applyFill="1" applyBorder="1" applyAlignment="1">
      <alignment horizontal="center"/>
    </xf>
    <xf numFmtId="49" fontId="10" fillId="4" borderId="29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/>
    </xf>
    <xf numFmtId="49" fontId="10" fillId="2" borderId="29" xfId="0" applyNumberFormat="1" applyFont="1" applyFill="1" applyBorder="1" applyAlignment="1">
      <alignment horizontal="center"/>
    </xf>
    <xf numFmtId="2" fontId="10" fillId="4" borderId="29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9" fillId="2" borderId="27" xfId="0" applyNumberFormat="1" applyFont="1" applyFill="1" applyBorder="1" applyAlignment="1">
      <alignment horizontal="center"/>
    </xf>
    <xf numFmtId="2" fontId="9" fillId="2" borderId="29" xfId="0" applyNumberFormat="1" applyFont="1" applyFill="1" applyBorder="1" applyAlignment="1">
      <alignment horizontal="center"/>
    </xf>
    <xf numFmtId="2" fontId="9" fillId="4" borderId="28" xfId="0" applyNumberFormat="1" applyFont="1" applyFill="1" applyBorder="1" applyAlignment="1">
      <alignment horizontal="center"/>
    </xf>
    <xf numFmtId="2" fontId="9" fillId="4" borderId="29" xfId="0" applyNumberFormat="1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49" fontId="9" fillId="4" borderId="28" xfId="0" applyNumberFormat="1" applyFont="1" applyFill="1" applyBorder="1" applyAlignment="1">
      <alignment horizontal="center"/>
    </xf>
    <xf numFmtId="49" fontId="9" fillId="4" borderId="29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9" fillId="2" borderId="27" xfId="0" applyNumberFormat="1" applyFont="1" applyFill="1" applyBorder="1" applyAlignment="1">
      <alignment horizontal="center"/>
    </xf>
    <xf numFmtId="0" fontId="9" fillId="2" borderId="28" xfId="0" applyNumberFormat="1" applyFont="1" applyFill="1" applyBorder="1" applyAlignment="1">
      <alignment horizontal="center"/>
    </xf>
    <xf numFmtId="49" fontId="9" fillId="2" borderId="27" xfId="0" applyNumberFormat="1" applyFont="1" applyFill="1" applyBorder="1" applyAlignment="1">
      <alignment horizontal="center"/>
    </xf>
    <xf numFmtId="49" fontId="9" fillId="2" borderId="28" xfId="0" applyNumberFormat="1" applyFont="1" applyFill="1" applyBorder="1" applyAlignment="1">
      <alignment horizontal="center"/>
    </xf>
    <xf numFmtId="49" fontId="9" fillId="2" borderId="29" xfId="0" applyNumberFormat="1" applyFont="1" applyFill="1" applyBorder="1" applyAlignment="1">
      <alignment horizontal="center"/>
    </xf>
    <xf numFmtId="2" fontId="10" fillId="4" borderId="28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/>
    <xf numFmtId="0" fontId="15" fillId="0" borderId="17" xfId="0" applyFont="1" applyBorder="1"/>
    <xf numFmtId="0" fontId="0" fillId="0" borderId="16" xfId="0" applyBorder="1"/>
    <xf numFmtId="0" fontId="0" fillId="0" borderId="19" xfId="0" applyBorder="1"/>
    <xf numFmtId="0" fontId="0" fillId="0" borderId="3" xfId="0" applyBorder="1"/>
    <xf numFmtId="0" fontId="15" fillId="0" borderId="3" xfId="0" applyFont="1" applyBorder="1"/>
    <xf numFmtId="0" fontId="0" fillId="0" borderId="18" xfId="0" applyBorder="1"/>
    <xf numFmtId="0" fontId="0" fillId="0" borderId="17" xfId="0" applyBorder="1"/>
    <xf numFmtId="0" fontId="0" fillId="0" borderId="0" xfId="0" applyBorder="1"/>
    <xf numFmtId="0" fontId="0" fillId="0" borderId="14" xfId="0" applyBorder="1"/>
    <xf numFmtId="0" fontId="0" fillId="0" borderId="4" xfId="0" applyBorder="1"/>
    <xf numFmtId="0" fontId="15" fillId="0" borderId="15" xfId="0" applyFont="1" applyBorder="1"/>
    <xf numFmtId="0" fontId="0" fillId="0" borderId="8" xfId="0" applyBorder="1"/>
    <xf numFmtId="0" fontId="15" fillId="0" borderId="8" xfId="0" applyFont="1" applyBorder="1"/>
    <xf numFmtId="0" fontId="0" fillId="0" borderId="21" xfId="0" applyBorder="1"/>
    <xf numFmtId="0" fontId="15" fillId="0" borderId="0" xfId="0" applyFont="1" applyBorder="1"/>
    <xf numFmtId="0" fontId="0" fillId="0" borderId="34" xfId="0" applyBorder="1"/>
    <xf numFmtId="0" fontId="0" fillId="0" borderId="15" xfId="0" applyBorder="1"/>
    <xf numFmtId="0" fontId="0" fillId="0" borderId="1" xfId="0" applyFill="1" applyBorder="1"/>
    <xf numFmtId="0" fontId="0" fillId="0" borderId="2" xfId="0" applyBorder="1"/>
    <xf numFmtId="0" fontId="0" fillId="0" borderId="26" xfId="0" applyBorder="1"/>
    <xf numFmtId="0" fontId="0" fillId="0" borderId="25" xfId="0" applyBorder="1"/>
    <xf numFmtId="0" fontId="0" fillId="0" borderId="35" xfId="0" applyBorder="1"/>
    <xf numFmtId="0" fontId="0" fillId="0" borderId="26" xfId="0" applyFont="1" applyBorder="1"/>
    <xf numFmtId="0" fontId="0" fillId="0" borderId="19" xfId="0" applyFont="1" applyBorder="1"/>
    <xf numFmtId="0" fontId="0" fillId="0" borderId="30" xfId="0" applyBorder="1"/>
    <xf numFmtId="0" fontId="0" fillId="0" borderId="21" xfId="0" applyFont="1" applyBorder="1"/>
    <xf numFmtId="0" fontId="0" fillId="0" borderId="15" xfId="0" applyFont="1" applyBorder="1"/>
    <xf numFmtId="0" fontId="0" fillId="0" borderId="1" xfId="0" applyFont="1" applyBorder="1"/>
    <xf numFmtId="0" fontId="0" fillId="0" borderId="0" xfId="0" applyFont="1" applyBorder="1"/>
    <xf numFmtId="0" fontId="15" fillId="0" borderId="36" xfId="0" applyFont="1" applyBorder="1"/>
    <xf numFmtId="0" fontId="0" fillId="0" borderId="1" xfId="0" applyBorder="1" applyAlignment="1">
      <alignment horizontal="left"/>
    </xf>
    <xf numFmtId="0" fontId="15" fillId="0" borderId="4" xfId="0" applyFont="1" applyBorder="1"/>
    <xf numFmtId="0" fontId="0" fillId="0" borderId="2" xfId="0" applyBorder="1" applyAlignment="1">
      <alignment horizontal="left"/>
    </xf>
    <xf numFmtId="0" fontId="15" fillId="0" borderId="37" xfId="0" applyFont="1" applyBorder="1"/>
    <xf numFmtId="0" fontId="15" fillId="0" borderId="7" xfId="0" applyFont="1" applyBorder="1"/>
    <xf numFmtId="0" fontId="0" fillId="0" borderId="38" xfId="0" applyBorder="1"/>
    <xf numFmtId="0" fontId="0" fillId="0" borderId="6" xfId="0" applyBorder="1"/>
    <xf numFmtId="0" fontId="0" fillId="0" borderId="39" xfId="0" applyBorder="1"/>
    <xf numFmtId="0" fontId="0" fillId="0" borderId="40" xfId="0" applyBorder="1"/>
    <xf numFmtId="0" fontId="0" fillId="0" borderId="9" xfId="0" applyBorder="1"/>
    <xf numFmtId="0" fontId="15" fillId="0" borderId="41" xfId="0" applyFont="1" applyBorder="1"/>
    <xf numFmtId="0" fontId="0" fillId="0" borderId="20" xfId="0" applyBorder="1"/>
    <xf numFmtId="0" fontId="0" fillId="0" borderId="5" xfId="0" applyBorder="1"/>
    <xf numFmtId="0" fontId="0" fillId="0" borderId="42" xfId="0" applyBorder="1"/>
    <xf numFmtId="0" fontId="15" fillId="0" borderId="43" xfId="0" applyFont="1" applyBorder="1"/>
    <xf numFmtId="0" fontId="0" fillId="0" borderId="44" xfId="0" applyBorder="1"/>
    <xf numFmtId="0" fontId="15" fillId="0" borderId="46" xfId="0" applyFont="1" applyBorder="1"/>
    <xf numFmtId="0" fontId="0" fillId="0" borderId="13" xfId="0" applyFont="1" applyBorder="1"/>
    <xf numFmtId="0" fontId="0" fillId="0" borderId="12" xfId="0" applyBorder="1"/>
    <xf numFmtId="0" fontId="0" fillId="0" borderId="47" xfId="0" applyBorder="1"/>
    <xf numFmtId="0" fontId="0" fillId="0" borderId="48" xfId="0" applyBorder="1"/>
    <xf numFmtId="0" fontId="0" fillId="0" borderId="11" xfId="0" applyBorder="1"/>
    <xf numFmtId="0" fontId="0" fillId="0" borderId="13" xfId="0" applyBorder="1"/>
    <xf numFmtId="0" fontId="0" fillId="0" borderId="7" xfId="0" applyBorder="1" applyAlignment="1"/>
    <xf numFmtId="0" fontId="0" fillId="0" borderId="0" xfId="0" applyBorder="1" applyAlignment="1"/>
    <xf numFmtId="0" fontId="0" fillId="0" borderId="49" xfId="0" applyBorder="1"/>
    <xf numFmtId="0" fontId="16" fillId="0" borderId="18" xfId="0" applyFont="1" applyBorder="1" applyAlignment="1"/>
    <xf numFmtId="0" fontId="16" fillId="0" borderId="19" xfId="0" applyFont="1" applyBorder="1" applyAlignment="1"/>
    <xf numFmtId="0" fontId="16" fillId="0" borderId="1" xfId="0" applyFont="1" applyBorder="1" applyAlignment="1"/>
    <xf numFmtId="0" fontId="16" fillId="0" borderId="11" xfId="0" applyFont="1" applyBorder="1" applyAlignment="1"/>
    <xf numFmtId="0" fontId="16" fillId="0" borderId="13" xfId="0" applyFont="1" applyBorder="1" applyAlignment="1"/>
    <xf numFmtId="0" fontId="16" fillId="0" borderId="12" xfId="0" applyFont="1" applyBorder="1" applyAlignment="1"/>
    <xf numFmtId="0" fontId="0" fillId="0" borderId="50" xfId="0" applyBorder="1"/>
    <xf numFmtId="0" fontId="0" fillId="0" borderId="24" xfId="0" applyBorder="1"/>
    <xf numFmtId="0" fontId="0" fillId="0" borderId="51" xfId="0" applyBorder="1"/>
    <xf numFmtId="0" fontId="0" fillId="0" borderId="4" xfId="0" applyBorder="1" applyAlignment="1">
      <alignment horizontal="left"/>
    </xf>
    <xf numFmtId="0" fontId="15" fillId="0" borderId="52" xfId="0" applyFont="1" applyBorder="1"/>
    <xf numFmtId="0" fontId="0" fillId="0" borderId="53" xfId="0" applyBorder="1"/>
    <xf numFmtId="0" fontId="15" fillId="0" borderId="14" xfId="0" applyFont="1" applyBorder="1"/>
    <xf numFmtId="0" fontId="0" fillId="0" borderId="18" xfId="0" applyFill="1" applyBorder="1"/>
    <xf numFmtId="0" fontId="0" fillId="0" borderId="19" xfId="0" applyFill="1" applyBorder="1"/>
    <xf numFmtId="0" fontId="15" fillId="0" borderId="54" xfId="0" applyFont="1" applyBorder="1"/>
    <xf numFmtId="0" fontId="0" fillId="0" borderId="7" xfId="0" applyBorder="1"/>
    <xf numFmtId="0" fontId="0" fillId="0" borderId="45" xfId="0" applyBorder="1"/>
    <xf numFmtId="0" fontId="0" fillId="0" borderId="41" xfId="0" applyBorder="1"/>
    <xf numFmtId="2" fontId="2" fillId="2" borderId="1" xfId="0" applyNumberFormat="1" applyFont="1" applyFill="1" applyBorder="1" applyAlignment="1">
      <alignment horizontal="center"/>
    </xf>
    <xf numFmtId="0" fontId="0" fillId="0" borderId="4" xfId="0" applyFill="1" applyBorder="1"/>
    <xf numFmtId="0" fontId="15" fillId="0" borderId="55" xfId="0" applyFont="1" applyBorder="1"/>
    <xf numFmtId="0" fontId="0" fillId="0" borderId="1" xfId="0" applyFont="1" applyBorder="1" applyAlignment="1"/>
    <xf numFmtId="0" fontId="0" fillId="0" borderId="19" xfId="0" applyFont="1" applyBorder="1" applyAlignment="1"/>
    <xf numFmtId="0" fontId="0" fillId="0" borderId="18" xfId="0" applyFont="1" applyBorder="1" applyAlignment="1"/>
    <xf numFmtId="0" fontId="15" fillId="0" borderId="16" xfId="0" applyFont="1" applyBorder="1"/>
    <xf numFmtId="165" fontId="2" fillId="5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15" fillId="0" borderId="15" xfId="0" applyNumberFormat="1" applyFont="1" applyBorder="1"/>
    <xf numFmtId="165" fontId="15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4" fontId="12" fillId="0" borderId="16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4" fontId="12" fillId="0" borderId="1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7" xfId="0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2"/>
  <sheetViews>
    <sheetView tabSelected="1" workbookViewId="0">
      <selection activeCell="B303" sqref="B303"/>
    </sheetView>
  </sheetViews>
  <sheetFormatPr defaultColWidth="9.140625" defaultRowHeight="24.95" customHeight="1" x14ac:dyDescent="0.25"/>
  <cols>
    <col min="1" max="1" width="9.140625" style="9"/>
    <col min="2" max="2" width="34.140625" style="9" customWidth="1"/>
    <col min="3" max="3" width="10.85546875" style="26" customWidth="1"/>
    <col min="4" max="4" width="9.5703125" style="26" customWidth="1"/>
    <col min="5" max="5" width="10.5703125" style="26" customWidth="1"/>
    <col min="6" max="6" width="10.42578125" style="26" customWidth="1"/>
    <col min="7" max="7" width="12.5703125" style="26" customWidth="1"/>
    <col min="8" max="16384" width="9.140625" style="9"/>
  </cols>
  <sheetData>
    <row r="1" spans="1:7" ht="24.95" customHeight="1" x14ac:dyDescent="0.3">
      <c r="A1" s="269" t="s">
        <v>150</v>
      </c>
      <c r="B1" s="270"/>
      <c r="C1" s="270"/>
      <c r="D1" s="270"/>
      <c r="E1" s="270"/>
      <c r="F1" s="270"/>
      <c r="G1" s="271"/>
    </row>
    <row r="2" spans="1:7" s="56" customFormat="1" ht="24.95" customHeight="1" x14ac:dyDescent="0.35">
      <c r="A2" s="265" t="s">
        <v>109</v>
      </c>
      <c r="B2" s="266"/>
      <c r="C2" s="266"/>
      <c r="D2" s="266"/>
      <c r="E2" s="266"/>
      <c r="F2" s="266"/>
      <c r="G2" s="266"/>
    </row>
    <row r="3" spans="1:7" s="40" customFormat="1" ht="24.95" customHeight="1" x14ac:dyDescent="0.25">
      <c r="A3" s="59" t="s">
        <v>0</v>
      </c>
      <c r="B3" s="60" t="s">
        <v>1</v>
      </c>
      <c r="C3" s="61" t="s">
        <v>2</v>
      </c>
      <c r="D3" s="60" t="s">
        <v>3</v>
      </c>
      <c r="E3" s="60" t="s">
        <v>4</v>
      </c>
      <c r="F3" s="59" t="s">
        <v>5</v>
      </c>
      <c r="G3" s="60" t="s">
        <v>6</v>
      </c>
    </row>
    <row r="4" spans="1:7" ht="24.95" customHeight="1" x14ac:dyDescent="0.3">
      <c r="A4" s="275" t="s">
        <v>7</v>
      </c>
      <c r="B4" s="276"/>
      <c r="C4" s="276"/>
      <c r="D4" s="276"/>
      <c r="E4" s="276"/>
      <c r="F4" s="276"/>
      <c r="G4" s="277"/>
    </row>
    <row r="5" spans="1:7" ht="24.95" customHeight="1" x14ac:dyDescent="0.25">
      <c r="A5" s="11"/>
      <c r="B5" s="12" t="s">
        <v>89</v>
      </c>
      <c r="C5" s="13" t="s">
        <v>90</v>
      </c>
      <c r="D5" s="11">
        <v>2.7</v>
      </c>
      <c r="E5" s="11">
        <v>2.5</v>
      </c>
      <c r="F5" s="11">
        <v>18.100000000000001</v>
      </c>
      <c r="G5" s="11">
        <v>94</v>
      </c>
    </row>
    <row r="6" spans="1:7" ht="24.95" customHeight="1" x14ac:dyDescent="0.25">
      <c r="A6" s="11" t="s">
        <v>38</v>
      </c>
      <c r="B6" s="12" t="s">
        <v>91</v>
      </c>
      <c r="C6" s="14" t="s">
        <v>44</v>
      </c>
      <c r="D6" s="11">
        <v>5.6</v>
      </c>
      <c r="E6" s="11">
        <v>10.1</v>
      </c>
      <c r="F6" s="16">
        <v>0</v>
      </c>
      <c r="G6" s="11">
        <v>111</v>
      </c>
    </row>
    <row r="7" spans="1:7" ht="24.95" customHeight="1" x14ac:dyDescent="0.25">
      <c r="A7" s="11" t="s">
        <v>190</v>
      </c>
      <c r="B7" s="15" t="s">
        <v>117</v>
      </c>
      <c r="C7" s="11" t="s">
        <v>118</v>
      </c>
      <c r="D7" s="16">
        <v>6.5</v>
      </c>
      <c r="E7" s="11">
        <v>14.67</v>
      </c>
      <c r="F7" s="11">
        <v>44</v>
      </c>
      <c r="G7" s="17">
        <v>334.1</v>
      </c>
    </row>
    <row r="8" spans="1:7" ht="24.95" customHeight="1" x14ac:dyDescent="0.25">
      <c r="A8" s="11" t="s">
        <v>92</v>
      </c>
      <c r="B8" s="12" t="s">
        <v>119</v>
      </c>
      <c r="C8" s="11" t="s">
        <v>42</v>
      </c>
      <c r="D8" s="16">
        <v>0</v>
      </c>
      <c r="E8" s="16">
        <v>0</v>
      </c>
      <c r="F8" s="18">
        <v>15</v>
      </c>
      <c r="G8" s="18">
        <v>57</v>
      </c>
    </row>
    <row r="9" spans="1:7" ht="24.95" customHeight="1" x14ac:dyDescent="0.25">
      <c r="A9" s="11"/>
      <c r="B9" s="12" t="s">
        <v>43</v>
      </c>
      <c r="C9" s="14" t="s">
        <v>44</v>
      </c>
      <c r="D9" s="16">
        <v>3.8</v>
      </c>
      <c r="E9" s="16">
        <v>1.5</v>
      </c>
      <c r="F9" s="16">
        <v>25.4</v>
      </c>
      <c r="G9" s="16">
        <v>132</v>
      </c>
    </row>
    <row r="10" spans="1:7" ht="24.95" customHeight="1" thickBot="1" x14ac:dyDescent="0.3">
      <c r="A10" s="11"/>
      <c r="B10" s="12" t="s">
        <v>120</v>
      </c>
      <c r="C10" s="11" t="s">
        <v>42</v>
      </c>
      <c r="D10" s="143">
        <v>0.8</v>
      </c>
      <c r="E10" s="143">
        <v>0</v>
      </c>
      <c r="F10" s="143">
        <v>22.6</v>
      </c>
      <c r="G10" s="143">
        <v>92</v>
      </c>
    </row>
    <row r="11" spans="1:7" ht="24.95" customHeight="1" thickBot="1" x14ac:dyDescent="0.3">
      <c r="A11" s="19"/>
      <c r="B11" s="19"/>
      <c r="C11" s="20"/>
      <c r="D11" s="126">
        <f>SUM(D5:D10)</f>
        <v>19.400000000000002</v>
      </c>
      <c r="E11" s="127">
        <f>SUM(E5:E10)</f>
        <v>28.77</v>
      </c>
      <c r="F11" s="127">
        <f>SUM(F5:F10)</f>
        <v>125.1</v>
      </c>
      <c r="G11" s="128">
        <f>SUM(G5:G10)</f>
        <v>820.1</v>
      </c>
    </row>
    <row r="12" spans="1:7" ht="24.95" customHeight="1" x14ac:dyDescent="0.3">
      <c r="A12" s="262" t="s">
        <v>8</v>
      </c>
      <c r="B12" s="262"/>
      <c r="C12" s="262"/>
      <c r="D12" s="267"/>
      <c r="E12" s="267"/>
      <c r="F12" s="267"/>
      <c r="G12" s="267"/>
    </row>
    <row r="13" spans="1:7" ht="24.95" customHeight="1" x14ac:dyDescent="0.25">
      <c r="A13" s="11"/>
      <c r="B13" s="12" t="s">
        <v>207</v>
      </c>
      <c r="C13" s="11" t="s">
        <v>56</v>
      </c>
      <c r="D13" s="16">
        <v>0.6</v>
      </c>
      <c r="E13" s="16">
        <v>0</v>
      </c>
      <c r="F13" s="16">
        <v>4.2</v>
      </c>
      <c r="G13" s="16">
        <v>19</v>
      </c>
    </row>
    <row r="14" spans="1:7" ht="24.95" customHeight="1" x14ac:dyDescent="0.25">
      <c r="A14" s="11" t="s">
        <v>121</v>
      </c>
      <c r="B14" s="12" t="s">
        <v>45</v>
      </c>
      <c r="C14" s="11" t="s">
        <v>86</v>
      </c>
      <c r="D14" s="16">
        <v>11.2</v>
      </c>
      <c r="E14" s="11">
        <v>7.1</v>
      </c>
      <c r="F14" s="11">
        <v>25.3</v>
      </c>
      <c r="G14" s="11">
        <v>206</v>
      </c>
    </row>
    <row r="15" spans="1:7" ht="24.95" customHeight="1" x14ac:dyDescent="0.25">
      <c r="A15" s="11" t="s">
        <v>97</v>
      </c>
      <c r="B15" s="12" t="s">
        <v>84</v>
      </c>
      <c r="C15" s="11" t="s">
        <v>98</v>
      </c>
      <c r="D15" s="11">
        <v>16.8</v>
      </c>
      <c r="E15" s="11">
        <v>10.7</v>
      </c>
      <c r="F15" s="16">
        <v>4.5</v>
      </c>
      <c r="G15" s="11">
        <v>181</v>
      </c>
    </row>
    <row r="16" spans="1:7" ht="24.95" customHeight="1" x14ac:dyDescent="0.25">
      <c r="A16" s="11" t="s">
        <v>74</v>
      </c>
      <c r="B16" s="12" t="s">
        <v>75</v>
      </c>
      <c r="C16" s="14" t="s">
        <v>42</v>
      </c>
      <c r="D16" s="16">
        <v>10.1</v>
      </c>
      <c r="E16" s="16">
        <v>5.9</v>
      </c>
      <c r="F16" s="16">
        <v>67.3</v>
      </c>
      <c r="G16" s="11">
        <v>353.3</v>
      </c>
    </row>
    <row r="17" spans="1:7" ht="24.95" customHeight="1" x14ac:dyDescent="0.25">
      <c r="A17" s="11"/>
      <c r="B17" s="12" t="s">
        <v>33</v>
      </c>
      <c r="C17" s="11" t="s">
        <v>42</v>
      </c>
      <c r="D17" s="16">
        <v>0</v>
      </c>
      <c r="E17" s="16">
        <v>0</v>
      </c>
      <c r="F17" s="16">
        <v>23</v>
      </c>
      <c r="G17" s="16">
        <v>92</v>
      </c>
    </row>
    <row r="18" spans="1:7" ht="24.95" customHeight="1" x14ac:dyDescent="0.25">
      <c r="A18" s="11"/>
      <c r="B18" s="12" t="s">
        <v>34</v>
      </c>
      <c r="C18" s="14" t="s">
        <v>49</v>
      </c>
      <c r="D18" s="16">
        <v>3.8</v>
      </c>
      <c r="E18" s="16">
        <v>0.6</v>
      </c>
      <c r="F18" s="16">
        <v>24</v>
      </c>
      <c r="G18" s="16">
        <v>114</v>
      </c>
    </row>
    <row r="19" spans="1:7" ht="24.95" customHeight="1" thickBot="1" x14ac:dyDescent="0.3">
      <c r="A19" s="11"/>
      <c r="B19" s="12"/>
      <c r="C19" s="14"/>
      <c r="D19" s="143"/>
      <c r="E19" s="143"/>
      <c r="F19" s="143"/>
      <c r="G19" s="143"/>
    </row>
    <row r="20" spans="1:7" ht="24.95" customHeight="1" thickBot="1" x14ac:dyDescent="0.3">
      <c r="A20" s="19"/>
      <c r="B20" s="19"/>
      <c r="C20" s="20"/>
      <c r="D20" s="126">
        <f>D13+D14+D15+D16+D17+D18+D19</f>
        <v>42.5</v>
      </c>
      <c r="E20" s="148">
        <f>E13+E14+E15+E16+E17+E18+E19</f>
        <v>24.299999999999997</v>
      </c>
      <c r="F20" s="127">
        <f t="shared" ref="F20" si="0">F13+F14+F15+F16+F17+F18+F19</f>
        <v>148.30000000000001</v>
      </c>
      <c r="G20" s="145">
        <f>SUM(G13:G19)</f>
        <v>965.3</v>
      </c>
    </row>
    <row r="21" spans="1:7" ht="24.95" customHeight="1" x14ac:dyDescent="0.25">
      <c r="A21" s="49"/>
      <c r="B21" s="55"/>
      <c r="C21" s="49"/>
      <c r="D21" s="79"/>
      <c r="E21" s="79"/>
      <c r="F21" s="79"/>
      <c r="G21" s="79"/>
    </row>
    <row r="22" spans="1:7" ht="24.95" customHeight="1" x14ac:dyDescent="0.3">
      <c r="A22" s="262" t="s">
        <v>110</v>
      </c>
      <c r="B22" s="262"/>
      <c r="C22" s="262"/>
      <c r="D22" s="262"/>
      <c r="E22" s="262"/>
      <c r="F22" s="262"/>
      <c r="G22" s="262"/>
    </row>
    <row r="23" spans="1:7" ht="24.95" customHeight="1" x14ac:dyDescent="0.25">
      <c r="A23" s="11" t="s">
        <v>122</v>
      </c>
      <c r="B23" s="12" t="s">
        <v>125</v>
      </c>
      <c r="C23" s="11" t="s">
        <v>42</v>
      </c>
      <c r="D23" s="11">
        <v>5.4</v>
      </c>
      <c r="E23" s="11">
        <v>5</v>
      </c>
      <c r="F23" s="11">
        <v>21.6</v>
      </c>
      <c r="G23" s="11">
        <v>158</v>
      </c>
    </row>
    <row r="24" spans="1:7" ht="24.95" customHeight="1" x14ac:dyDescent="0.25">
      <c r="A24" s="11" t="s">
        <v>129</v>
      </c>
      <c r="B24" s="12" t="s">
        <v>130</v>
      </c>
      <c r="C24" s="11" t="s">
        <v>56</v>
      </c>
      <c r="D24" s="11">
        <v>8.3000000000000007</v>
      </c>
      <c r="E24" s="11">
        <v>7.7</v>
      </c>
      <c r="F24" s="11">
        <v>66.400000000000006</v>
      </c>
      <c r="G24" s="11">
        <v>367.5</v>
      </c>
    </row>
    <row r="25" spans="1:7" ht="24.95" customHeight="1" x14ac:dyDescent="0.25">
      <c r="A25" s="11"/>
      <c r="B25" s="12"/>
      <c r="C25" s="11"/>
      <c r="D25" s="11"/>
      <c r="E25" s="11"/>
      <c r="F25" s="11"/>
      <c r="G25" s="11"/>
    </row>
    <row r="26" spans="1:7" ht="24.95" customHeight="1" thickBot="1" x14ac:dyDescent="0.3">
      <c r="A26" s="11"/>
      <c r="B26" s="12"/>
      <c r="C26" s="13"/>
      <c r="D26" s="35"/>
      <c r="E26" s="35"/>
      <c r="F26" s="35"/>
      <c r="G26" s="35"/>
    </row>
    <row r="27" spans="1:7" ht="24.95" customHeight="1" thickBot="1" x14ac:dyDescent="0.3">
      <c r="A27" s="69"/>
      <c r="B27" s="73"/>
      <c r="C27" s="71"/>
      <c r="D27" s="144">
        <f>SUM(D23:D26)</f>
        <v>13.700000000000001</v>
      </c>
      <c r="E27" s="148">
        <f>SUM(E23:E26)</f>
        <v>12.7</v>
      </c>
      <c r="F27" s="148">
        <f>SUM(F23:F26)</f>
        <v>88</v>
      </c>
      <c r="G27" s="145">
        <f>SUM(G23:G26)</f>
        <v>525.5</v>
      </c>
    </row>
    <row r="28" spans="1:7" ht="130.5" customHeight="1" thickBot="1" x14ac:dyDescent="0.3">
      <c r="A28" s="77"/>
      <c r="B28" s="75"/>
      <c r="C28" s="78"/>
      <c r="D28" s="79"/>
      <c r="E28" s="79"/>
      <c r="F28" s="79"/>
      <c r="G28" s="79"/>
    </row>
    <row r="29" spans="1:7" ht="24.95" customHeight="1" thickBot="1" x14ac:dyDescent="0.3">
      <c r="A29" s="263" t="s">
        <v>9</v>
      </c>
      <c r="B29" s="264"/>
      <c r="C29" s="264"/>
      <c r="D29" s="158">
        <f>SUM(D27+D21+D20+D11)</f>
        <v>75.600000000000009</v>
      </c>
      <c r="E29" s="158">
        <f>SUM(E27+E21+E20+E11)</f>
        <v>65.77</v>
      </c>
      <c r="F29" s="158">
        <f>SUM(F27+F21+F20+F11)</f>
        <v>361.4</v>
      </c>
      <c r="G29" s="142">
        <f>SUM(G27+G21+G20+G11)</f>
        <v>2310.9</v>
      </c>
    </row>
    <row r="30" spans="1:7" ht="24.6" hidden="1" customHeight="1" x14ac:dyDescent="0.25">
      <c r="A30" s="91"/>
      <c r="B30" s="91"/>
      <c r="C30" s="91"/>
      <c r="D30" s="92"/>
      <c r="E30" s="92"/>
      <c r="F30" s="92"/>
      <c r="G30" s="92"/>
    </row>
    <row r="31" spans="1:7" s="56" customFormat="1" ht="24.95" customHeight="1" x14ac:dyDescent="0.35">
      <c r="A31" s="265" t="s">
        <v>111</v>
      </c>
      <c r="B31" s="266"/>
      <c r="C31" s="266"/>
      <c r="D31" s="266"/>
      <c r="E31" s="266"/>
      <c r="F31" s="266"/>
      <c r="G31" s="266"/>
    </row>
    <row r="32" spans="1:7" s="40" customFormat="1" ht="24.95" customHeight="1" x14ac:dyDescent="0.25">
      <c r="A32" s="59" t="s">
        <v>0</v>
      </c>
      <c r="B32" s="60" t="s">
        <v>1</v>
      </c>
      <c r="C32" s="61" t="s">
        <v>2</v>
      </c>
      <c r="D32" s="60" t="s">
        <v>3</v>
      </c>
      <c r="E32" s="60" t="s">
        <v>4</v>
      </c>
      <c r="F32" s="59" t="s">
        <v>5</v>
      </c>
      <c r="G32" s="60" t="s">
        <v>6</v>
      </c>
    </row>
    <row r="33" spans="1:7" ht="24.95" customHeight="1" x14ac:dyDescent="0.3">
      <c r="A33" s="262" t="s">
        <v>7</v>
      </c>
      <c r="B33" s="262"/>
      <c r="C33" s="262"/>
      <c r="D33" s="262"/>
      <c r="E33" s="262"/>
      <c r="F33" s="262"/>
      <c r="G33" s="262"/>
    </row>
    <row r="34" spans="1:7" ht="24.95" customHeight="1" x14ac:dyDescent="0.25">
      <c r="A34" s="11" t="s">
        <v>96</v>
      </c>
      <c r="B34" s="12" t="s">
        <v>27</v>
      </c>
      <c r="C34" s="14" t="s">
        <v>40</v>
      </c>
      <c r="D34" s="16">
        <v>7.8</v>
      </c>
      <c r="E34" s="11">
        <v>8</v>
      </c>
      <c r="F34" s="16">
        <v>0</v>
      </c>
      <c r="G34" s="16">
        <v>105.6</v>
      </c>
    </row>
    <row r="35" spans="1:7" ht="24.95" customHeight="1" x14ac:dyDescent="0.25">
      <c r="A35" s="11" t="s">
        <v>195</v>
      </c>
      <c r="B35" s="12" t="s">
        <v>196</v>
      </c>
      <c r="C35" s="11" t="s">
        <v>197</v>
      </c>
      <c r="D35" s="16">
        <v>15</v>
      </c>
      <c r="E35" s="16">
        <v>27.9</v>
      </c>
      <c r="F35" s="16">
        <v>1.5</v>
      </c>
      <c r="G35" s="16">
        <v>317.10000000000002</v>
      </c>
    </row>
    <row r="36" spans="1:7" ht="24.95" customHeight="1" x14ac:dyDescent="0.25">
      <c r="A36" s="11" t="s">
        <v>58</v>
      </c>
      <c r="B36" s="12" t="s">
        <v>59</v>
      </c>
      <c r="C36" s="11" t="s">
        <v>42</v>
      </c>
      <c r="D36" s="11">
        <v>2.8</v>
      </c>
      <c r="E36" s="11">
        <v>3.2</v>
      </c>
      <c r="F36" s="11">
        <v>24.7</v>
      </c>
      <c r="G36" s="16">
        <v>134</v>
      </c>
    </row>
    <row r="37" spans="1:7" ht="24.95" customHeight="1" x14ac:dyDescent="0.25">
      <c r="A37" s="11"/>
      <c r="B37" s="12" t="s">
        <v>43</v>
      </c>
      <c r="C37" s="14" t="s">
        <v>44</v>
      </c>
      <c r="D37" s="16">
        <v>3.8</v>
      </c>
      <c r="E37" s="16">
        <v>1.5</v>
      </c>
      <c r="F37" s="16">
        <v>25.4</v>
      </c>
      <c r="G37" s="16">
        <v>132</v>
      </c>
    </row>
    <row r="38" spans="1:7" ht="24.95" customHeight="1" x14ac:dyDescent="0.25">
      <c r="A38" s="11"/>
      <c r="B38" s="12" t="s">
        <v>65</v>
      </c>
      <c r="C38" s="11" t="s">
        <v>42</v>
      </c>
      <c r="D38" s="16">
        <v>0.8</v>
      </c>
      <c r="E38" s="16">
        <v>0</v>
      </c>
      <c r="F38" s="16">
        <v>21.4</v>
      </c>
      <c r="G38" s="16">
        <v>84</v>
      </c>
    </row>
    <row r="39" spans="1:7" ht="24.95" customHeight="1" thickBot="1" x14ac:dyDescent="0.3">
      <c r="A39" s="11"/>
      <c r="B39" s="12"/>
      <c r="C39" s="11"/>
      <c r="D39" s="143"/>
      <c r="E39" s="143"/>
      <c r="F39" s="143"/>
      <c r="G39" s="143"/>
    </row>
    <row r="40" spans="1:7" ht="24.95" customHeight="1" thickBot="1" x14ac:dyDescent="0.3">
      <c r="A40" s="21"/>
      <c r="B40" s="21"/>
      <c r="C40" s="22"/>
      <c r="D40" s="144">
        <f>SUM(D34:D39)</f>
        <v>30.200000000000003</v>
      </c>
      <c r="E40" s="127">
        <f>SUM(E34:E39)</f>
        <v>40.6</v>
      </c>
      <c r="F40" s="148">
        <f>SUM(F34:F39)</f>
        <v>73</v>
      </c>
      <c r="G40" s="145">
        <f>SUM(G34:G39)</f>
        <v>772.7</v>
      </c>
    </row>
    <row r="41" spans="1:7" ht="24.95" customHeight="1" x14ac:dyDescent="0.3">
      <c r="A41" s="262" t="s">
        <v>8</v>
      </c>
      <c r="B41" s="262"/>
      <c r="C41" s="262"/>
      <c r="D41" s="267"/>
      <c r="E41" s="267"/>
      <c r="F41" s="267"/>
      <c r="G41" s="267"/>
    </row>
    <row r="42" spans="1:7" ht="24.95" customHeight="1" x14ac:dyDescent="0.25">
      <c r="A42" s="11" t="s">
        <v>66</v>
      </c>
      <c r="B42" s="12" t="s">
        <v>140</v>
      </c>
      <c r="C42" s="11" t="s">
        <v>56</v>
      </c>
      <c r="D42" s="11">
        <v>2.44</v>
      </c>
      <c r="E42" s="11">
        <v>20.239999999999998</v>
      </c>
      <c r="F42" s="11">
        <v>14.68</v>
      </c>
      <c r="G42" s="16">
        <v>252.9</v>
      </c>
    </row>
    <row r="43" spans="1:7" ht="30" customHeight="1" x14ac:dyDescent="0.25">
      <c r="A43" s="11" t="s">
        <v>67</v>
      </c>
      <c r="B43" s="15" t="s">
        <v>68</v>
      </c>
      <c r="C43" s="11" t="s">
        <v>87</v>
      </c>
      <c r="D43" s="11">
        <v>4.8</v>
      </c>
      <c r="E43" s="11">
        <v>7.1</v>
      </c>
      <c r="F43" s="11">
        <v>15.2</v>
      </c>
      <c r="G43" s="11">
        <v>150.1</v>
      </c>
    </row>
    <row r="44" spans="1:7" ht="30" customHeight="1" x14ac:dyDescent="0.25">
      <c r="A44" s="11" t="s">
        <v>141</v>
      </c>
      <c r="B44" s="15" t="s">
        <v>142</v>
      </c>
      <c r="C44" s="11" t="s">
        <v>103</v>
      </c>
      <c r="D44" s="11">
        <v>24.2</v>
      </c>
      <c r="E44" s="11">
        <v>15.8</v>
      </c>
      <c r="F44" s="11">
        <v>5.2</v>
      </c>
      <c r="G44" s="11">
        <v>259.7</v>
      </c>
    </row>
    <row r="45" spans="1:7" ht="30" customHeight="1" x14ac:dyDescent="0.25">
      <c r="A45" s="11" t="s">
        <v>46</v>
      </c>
      <c r="B45" s="15" t="s">
        <v>47</v>
      </c>
      <c r="C45" s="11" t="s">
        <v>42</v>
      </c>
      <c r="D45" s="11">
        <v>4.13</v>
      </c>
      <c r="E45" s="11">
        <v>6.2</v>
      </c>
      <c r="F45" s="11">
        <v>32.9</v>
      </c>
      <c r="G45" s="11">
        <v>197.3</v>
      </c>
    </row>
    <row r="46" spans="1:7" ht="24.95" customHeight="1" x14ac:dyDescent="0.25">
      <c r="A46" s="11" t="s">
        <v>153</v>
      </c>
      <c r="B46" s="12" t="s">
        <v>154</v>
      </c>
      <c r="C46" s="11" t="s">
        <v>42</v>
      </c>
      <c r="D46" s="11">
        <v>0.2</v>
      </c>
      <c r="E46" s="16">
        <v>0</v>
      </c>
      <c r="F46" s="11">
        <v>27.9</v>
      </c>
      <c r="G46" s="16">
        <v>107</v>
      </c>
    </row>
    <row r="47" spans="1:7" ht="24.95" customHeight="1" thickBot="1" x14ac:dyDescent="0.3">
      <c r="A47" s="11"/>
      <c r="B47" s="12" t="s">
        <v>34</v>
      </c>
      <c r="C47" s="14" t="s">
        <v>49</v>
      </c>
      <c r="D47" s="143">
        <v>3.8</v>
      </c>
      <c r="E47" s="143">
        <v>0.6</v>
      </c>
      <c r="F47" s="143">
        <v>24</v>
      </c>
      <c r="G47" s="143">
        <v>114</v>
      </c>
    </row>
    <row r="48" spans="1:7" ht="24.95" customHeight="1" thickBot="1" x14ac:dyDescent="0.3">
      <c r="A48" s="21"/>
      <c r="B48" s="21"/>
      <c r="C48" s="22"/>
      <c r="D48" s="126">
        <f>SUM(D42:D47)</f>
        <v>39.57</v>
      </c>
      <c r="E48" s="127">
        <f>SUM(E42:E47)</f>
        <v>49.940000000000005</v>
      </c>
      <c r="F48" s="127">
        <f>SUM(F42:F47)</f>
        <v>119.88</v>
      </c>
      <c r="G48" s="145">
        <f>SUM(G42:G47)</f>
        <v>1081</v>
      </c>
    </row>
    <row r="49" spans="1:7" ht="24.95" customHeight="1" x14ac:dyDescent="0.25">
      <c r="A49" s="44"/>
      <c r="B49" s="55"/>
      <c r="C49" s="49"/>
      <c r="D49" s="39"/>
      <c r="E49" s="39"/>
      <c r="F49" s="39"/>
      <c r="G49" s="39"/>
    </row>
    <row r="50" spans="1:7" ht="24.95" customHeight="1" x14ac:dyDescent="0.25">
      <c r="A50" s="44"/>
      <c r="B50" s="49"/>
      <c r="C50" s="49"/>
      <c r="D50" s="79"/>
      <c r="E50" s="79"/>
      <c r="F50" s="79"/>
      <c r="G50" s="79"/>
    </row>
    <row r="51" spans="1:7" ht="24.95" customHeight="1" x14ac:dyDescent="0.3">
      <c r="A51" s="268" t="s">
        <v>112</v>
      </c>
      <c r="B51" s="268"/>
      <c r="C51" s="268"/>
      <c r="D51" s="268"/>
      <c r="E51" s="268"/>
      <c r="F51" s="268"/>
      <c r="G51" s="268"/>
    </row>
    <row r="52" spans="1:7" ht="24.95" customHeight="1" x14ac:dyDescent="0.25">
      <c r="A52" s="23" t="s">
        <v>122</v>
      </c>
      <c r="B52" s="12" t="s">
        <v>180</v>
      </c>
      <c r="C52" s="11" t="s">
        <v>42</v>
      </c>
      <c r="D52" s="11">
        <v>5.8</v>
      </c>
      <c r="E52" s="11">
        <v>6.4</v>
      </c>
      <c r="F52" s="11">
        <v>8.1999999999999993</v>
      </c>
      <c r="G52" s="11">
        <v>114</v>
      </c>
    </row>
    <row r="53" spans="1:7" ht="24.95" customHeight="1" x14ac:dyDescent="0.25">
      <c r="A53" s="23" t="s">
        <v>126</v>
      </c>
      <c r="B53" s="12" t="s">
        <v>127</v>
      </c>
      <c r="C53" s="11" t="s">
        <v>41</v>
      </c>
      <c r="D53" s="11">
        <v>11.6</v>
      </c>
      <c r="E53" s="11">
        <v>10.9</v>
      </c>
      <c r="F53" s="11">
        <v>76.7</v>
      </c>
      <c r="G53" s="11">
        <v>455</v>
      </c>
    </row>
    <row r="54" spans="1:7" ht="24.95" customHeight="1" x14ac:dyDescent="0.25">
      <c r="A54" s="23"/>
      <c r="B54" s="12"/>
      <c r="C54" s="11"/>
      <c r="D54" s="11"/>
      <c r="E54" s="11"/>
      <c r="F54" s="11"/>
      <c r="G54" s="11"/>
    </row>
    <row r="55" spans="1:7" ht="24.95" customHeight="1" thickBot="1" x14ac:dyDescent="0.3">
      <c r="A55" s="23"/>
      <c r="B55" s="12"/>
      <c r="C55" s="13"/>
      <c r="D55" s="35"/>
      <c r="E55" s="35"/>
      <c r="F55" s="35"/>
      <c r="G55" s="35"/>
    </row>
    <row r="56" spans="1:7" ht="24.6" customHeight="1" thickBot="1" x14ac:dyDescent="0.3">
      <c r="A56" s="69"/>
      <c r="B56" s="69"/>
      <c r="C56" s="71"/>
      <c r="D56" s="126">
        <f>SUM(D52:D55)</f>
        <v>17.399999999999999</v>
      </c>
      <c r="E56" s="127">
        <f>SUM(E52:E55)</f>
        <v>17.3</v>
      </c>
      <c r="F56" s="127">
        <f>SUM(F52:F55)</f>
        <v>84.9</v>
      </c>
      <c r="G56" s="128">
        <f>SUM(G52:G55)</f>
        <v>569</v>
      </c>
    </row>
    <row r="57" spans="1:7" ht="144" customHeight="1" thickBot="1" x14ac:dyDescent="0.3">
      <c r="A57" s="77"/>
      <c r="B57" s="77"/>
      <c r="C57" s="78"/>
      <c r="D57" s="78"/>
      <c r="E57" s="78"/>
      <c r="F57" s="78"/>
      <c r="G57" s="78"/>
    </row>
    <row r="58" spans="1:7" ht="24.6" customHeight="1" thickBot="1" x14ac:dyDescent="0.3">
      <c r="A58" s="284" t="s">
        <v>9</v>
      </c>
      <c r="B58" s="285"/>
      <c r="C58" s="286"/>
      <c r="D58" s="146">
        <f>SUM(D56+D50+D48+D40)</f>
        <v>87.17</v>
      </c>
      <c r="E58" s="146">
        <f>SUM(E56+E50+E48+E40)</f>
        <v>107.84</v>
      </c>
      <c r="F58" s="146">
        <f>SUM(F56+F50+F48+F40)</f>
        <v>277.77999999999997</v>
      </c>
      <c r="G58" s="147">
        <f>SUM(G56+G50+G48+G40)</f>
        <v>2422.6999999999998</v>
      </c>
    </row>
    <row r="59" spans="1:7" ht="1.35" customHeight="1" x14ac:dyDescent="0.25"/>
    <row r="60" spans="1:7" s="56" customFormat="1" ht="24.95" customHeight="1" x14ac:dyDescent="0.35">
      <c r="A60" s="282" t="s">
        <v>113</v>
      </c>
      <c r="B60" s="283"/>
      <c r="C60" s="283"/>
      <c r="D60" s="283"/>
      <c r="E60" s="283"/>
      <c r="F60" s="283"/>
      <c r="G60" s="283"/>
    </row>
    <row r="61" spans="1:7" s="40" customFormat="1" ht="24.95" customHeight="1" x14ac:dyDescent="0.25">
      <c r="A61" s="59" t="s">
        <v>0</v>
      </c>
      <c r="B61" s="60" t="s">
        <v>1</v>
      </c>
      <c r="C61" s="61" t="s">
        <v>2</v>
      </c>
      <c r="D61" s="60" t="s">
        <v>3</v>
      </c>
      <c r="E61" s="60" t="s">
        <v>4</v>
      </c>
      <c r="F61" s="59" t="s">
        <v>5</v>
      </c>
      <c r="G61" s="60" t="s">
        <v>6</v>
      </c>
    </row>
    <row r="62" spans="1:7" ht="24.95" customHeight="1" x14ac:dyDescent="0.3">
      <c r="A62" s="262" t="s">
        <v>7</v>
      </c>
      <c r="B62" s="262"/>
      <c r="C62" s="262"/>
      <c r="D62" s="262"/>
      <c r="E62" s="262"/>
      <c r="F62" s="262"/>
      <c r="G62" s="262"/>
    </row>
    <row r="63" spans="1:7" ht="24.95" customHeight="1" x14ac:dyDescent="0.25">
      <c r="A63" s="11" t="s">
        <v>77</v>
      </c>
      <c r="B63" s="28" t="s">
        <v>76</v>
      </c>
      <c r="C63" s="11" t="s">
        <v>48</v>
      </c>
      <c r="D63" s="16">
        <v>6.3</v>
      </c>
      <c r="E63" s="16">
        <v>5.4</v>
      </c>
      <c r="F63" s="16">
        <v>33.799999999999997</v>
      </c>
      <c r="G63" s="16">
        <v>212</v>
      </c>
    </row>
    <row r="64" spans="1:7" ht="24.95" customHeight="1" x14ac:dyDescent="0.25">
      <c r="A64" s="11" t="s">
        <v>53</v>
      </c>
      <c r="B64" s="28" t="s">
        <v>157</v>
      </c>
      <c r="C64" s="11" t="s">
        <v>54</v>
      </c>
      <c r="D64" s="11">
        <v>18.2</v>
      </c>
      <c r="E64" s="11">
        <v>18.850000000000001</v>
      </c>
      <c r="F64" s="11">
        <v>18.440000000000001</v>
      </c>
      <c r="G64" s="11">
        <v>318.2</v>
      </c>
    </row>
    <row r="65" spans="1:7" ht="24.95" customHeight="1" x14ac:dyDescent="0.25">
      <c r="A65" s="11" t="s">
        <v>50</v>
      </c>
      <c r="B65" s="28" t="s">
        <v>51</v>
      </c>
      <c r="C65" s="11" t="s">
        <v>42</v>
      </c>
      <c r="D65" s="11">
        <v>1.4</v>
      </c>
      <c r="E65" s="11">
        <v>1.6</v>
      </c>
      <c r="F65" s="11">
        <v>22.3</v>
      </c>
      <c r="G65" s="11">
        <v>105</v>
      </c>
    </row>
    <row r="66" spans="1:7" ht="24.95" customHeight="1" x14ac:dyDescent="0.25">
      <c r="A66" s="11"/>
      <c r="B66" s="28" t="s">
        <v>43</v>
      </c>
      <c r="C66" s="14" t="s">
        <v>44</v>
      </c>
      <c r="D66" s="11">
        <v>3.8</v>
      </c>
      <c r="E66" s="11">
        <v>1.5</v>
      </c>
      <c r="F66" s="11">
        <v>25.4</v>
      </c>
      <c r="G66" s="11">
        <v>132</v>
      </c>
    </row>
    <row r="67" spans="1:7" ht="24.95" customHeight="1" thickBot="1" x14ac:dyDescent="0.3">
      <c r="A67" s="11"/>
      <c r="B67" s="28" t="s">
        <v>198</v>
      </c>
      <c r="C67" s="11" t="s">
        <v>56</v>
      </c>
      <c r="D67" s="35">
        <v>0.8</v>
      </c>
      <c r="E67" s="35">
        <v>0</v>
      </c>
      <c r="F67" s="35">
        <v>3</v>
      </c>
      <c r="G67" s="35">
        <v>15</v>
      </c>
    </row>
    <row r="68" spans="1:7" ht="24.95" customHeight="1" thickBot="1" x14ac:dyDescent="0.3">
      <c r="A68" s="21"/>
      <c r="B68" s="21"/>
      <c r="C68" s="22"/>
      <c r="D68" s="144">
        <f>SUM(D63:D67)</f>
        <v>30.5</v>
      </c>
      <c r="E68" s="148">
        <f>SUM(E63:E67)</f>
        <v>27.35</v>
      </c>
      <c r="F68" s="148">
        <f>SUM(F63:F67)</f>
        <v>102.94</v>
      </c>
      <c r="G68" s="145">
        <f>SUM(G63:G67)</f>
        <v>782.2</v>
      </c>
    </row>
    <row r="69" spans="1:7" ht="24.95" customHeight="1" x14ac:dyDescent="0.25">
      <c r="A69" s="52"/>
      <c r="B69" s="52"/>
      <c r="C69" s="38"/>
      <c r="D69" s="38"/>
      <c r="E69" s="38"/>
      <c r="F69" s="38"/>
      <c r="G69" s="38"/>
    </row>
    <row r="70" spans="1:7" ht="24.95" customHeight="1" x14ac:dyDescent="0.3">
      <c r="A70" s="262" t="s">
        <v>8</v>
      </c>
      <c r="B70" s="262"/>
      <c r="C70" s="262"/>
      <c r="D70" s="262"/>
      <c r="E70" s="262"/>
      <c r="F70" s="262"/>
      <c r="G70" s="262"/>
    </row>
    <row r="71" spans="1:7" ht="24.95" customHeight="1" x14ac:dyDescent="0.25">
      <c r="A71" s="14" t="s">
        <v>60</v>
      </c>
      <c r="B71" s="29" t="s">
        <v>155</v>
      </c>
      <c r="C71" s="14" t="s">
        <v>56</v>
      </c>
      <c r="D71" s="14">
        <v>3.3</v>
      </c>
      <c r="E71" s="14">
        <v>18.100000000000001</v>
      </c>
      <c r="F71" s="14">
        <v>13</v>
      </c>
      <c r="G71" s="14">
        <v>224.6</v>
      </c>
    </row>
    <row r="72" spans="1:7" ht="30" customHeight="1" x14ac:dyDescent="0.25">
      <c r="A72" s="14" t="s">
        <v>61</v>
      </c>
      <c r="B72" s="30" t="s">
        <v>62</v>
      </c>
      <c r="C72" s="14" t="s">
        <v>87</v>
      </c>
      <c r="D72" s="14">
        <v>4.7</v>
      </c>
      <c r="E72" s="14">
        <v>7.9</v>
      </c>
      <c r="F72" s="14">
        <v>13.6</v>
      </c>
      <c r="G72" s="14">
        <v>141.6</v>
      </c>
    </row>
    <row r="73" spans="1:7" ht="29.45" customHeight="1" x14ac:dyDescent="0.25">
      <c r="A73" s="14" t="s">
        <v>200</v>
      </c>
      <c r="B73" s="96" t="s">
        <v>199</v>
      </c>
      <c r="C73" s="14" t="s">
        <v>63</v>
      </c>
      <c r="D73" s="34">
        <v>17.899999999999999</v>
      </c>
      <c r="E73" s="34">
        <v>23</v>
      </c>
      <c r="F73" s="34">
        <v>7.4</v>
      </c>
      <c r="G73" s="34">
        <v>246.7</v>
      </c>
    </row>
    <row r="74" spans="1:7" ht="24.95" customHeight="1" x14ac:dyDescent="0.25">
      <c r="A74" s="14" t="s">
        <v>72</v>
      </c>
      <c r="B74" s="29" t="s">
        <v>145</v>
      </c>
      <c r="C74" s="14" t="s">
        <v>42</v>
      </c>
      <c r="D74" s="34">
        <v>4.0999999999999996</v>
      </c>
      <c r="E74" s="34">
        <v>8.1</v>
      </c>
      <c r="F74" s="34">
        <v>26.1</v>
      </c>
      <c r="G74" s="34">
        <v>189.3</v>
      </c>
    </row>
    <row r="75" spans="1:7" ht="30" customHeight="1" x14ac:dyDescent="0.25">
      <c r="A75" s="14"/>
      <c r="B75" s="96" t="s">
        <v>33</v>
      </c>
      <c r="C75" s="14" t="s">
        <v>42</v>
      </c>
      <c r="D75" s="34">
        <v>0</v>
      </c>
      <c r="E75" s="34">
        <v>0</v>
      </c>
      <c r="F75" s="34">
        <v>23</v>
      </c>
      <c r="G75" s="34">
        <v>92</v>
      </c>
    </row>
    <row r="76" spans="1:7" ht="24.95" customHeight="1" x14ac:dyDescent="0.25">
      <c r="A76" s="14"/>
      <c r="B76" s="29" t="s">
        <v>34</v>
      </c>
      <c r="C76" s="27" t="s">
        <v>49</v>
      </c>
      <c r="D76" s="14">
        <v>3.8</v>
      </c>
      <c r="E76" s="14">
        <v>0.6</v>
      </c>
      <c r="F76" s="14">
        <v>24</v>
      </c>
      <c r="G76" s="14">
        <v>114</v>
      </c>
    </row>
    <row r="77" spans="1:7" ht="24.95" customHeight="1" thickBot="1" x14ac:dyDescent="0.3">
      <c r="A77" s="14"/>
      <c r="B77" s="29"/>
      <c r="C77" s="14"/>
      <c r="D77" s="152"/>
      <c r="E77" s="152"/>
      <c r="F77" s="152"/>
      <c r="G77" s="152"/>
    </row>
    <row r="78" spans="1:7" ht="24.95" customHeight="1" thickBot="1" x14ac:dyDescent="0.3">
      <c r="A78" s="31"/>
      <c r="B78" s="31"/>
      <c r="C78" s="32"/>
      <c r="D78" s="155">
        <f>D71+D72+D73+D74+D75+D76+D77</f>
        <v>33.799999999999997</v>
      </c>
      <c r="E78" s="156">
        <f>E71+E72+E73+E74+E75+E76+E77</f>
        <v>57.7</v>
      </c>
      <c r="F78" s="156">
        <f t="shared" ref="F78" si="1">F71+F72+F73+F74+F75+F76+F77</f>
        <v>107.1</v>
      </c>
      <c r="G78" s="157">
        <f t="shared" ref="G78" si="2">G71+G72+G73+G74+G75+G76+G77</f>
        <v>1008.2</v>
      </c>
    </row>
    <row r="79" spans="1:7" ht="24.95" customHeight="1" x14ac:dyDescent="0.25">
      <c r="A79" s="49"/>
      <c r="B79" s="55"/>
      <c r="C79" s="49"/>
      <c r="D79" s="49"/>
      <c r="E79" s="49"/>
      <c r="F79" s="49"/>
      <c r="G79" s="49"/>
    </row>
    <row r="80" spans="1:7" ht="24.95" customHeight="1" x14ac:dyDescent="0.25">
      <c r="A80" s="49"/>
      <c r="B80" s="49"/>
      <c r="C80" s="49"/>
      <c r="D80" s="78"/>
      <c r="E80" s="78"/>
      <c r="F80" s="78"/>
      <c r="G80" s="78"/>
    </row>
    <row r="81" spans="1:7" ht="24.95" customHeight="1" x14ac:dyDescent="0.3">
      <c r="A81" s="262" t="s">
        <v>112</v>
      </c>
      <c r="B81" s="262"/>
      <c r="C81" s="262"/>
      <c r="D81" s="262"/>
      <c r="E81" s="262"/>
      <c r="F81" s="262"/>
      <c r="G81" s="262"/>
    </row>
    <row r="82" spans="1:7" ht="24.95" customHeight="1" x14ac:dyDescent="0.25">
      <c r="A82" s="12" t="s">
        <v>133</v>
      </c>
      <c r="B82" s="12" t="s">
        <v>132</v>
      </c>
      <c r="C82" s="13">
        <v>1.3333333333333334E-2</v>
      </c>
      <c r="D82" s="11">
        <v>12.9</v>
      </c>
      <c r="E82" s="11">
        <v>9.8000000000000007</v>
      </c>
      <c r="F82" s="11">
        <v>43.1</v>
      </c>
      <c r="G82" s="11">
        <v>314.10000000000002</v>
      </c>
    </row>
    <row r="83" spans="1:7" ht="24.95" customHeight="1" x14ac:dyDescent="0.25">
      <c r="A83" s="12" t="s">
        <v>131</v>
      </c>
      <c r="B83" s="12" t="s">
        <v>134</v>
      </c>
      <c r="C83" s="11" t="s">
        <v>42</v>
      </c>
      <c r="D83" s="11">
        <v>5.9</v>
      </c>
      <c r="E83" s="11">
        <v>6.8</v>
      </c>
      <c r="F83" s="11">
        <v>9.9</v>
      </c>
      <c r="G83" s="11">
        <v>122.4</v>
      </c>
    </row>
    <row r="84" spans="1:7" ht="24.95" customHeight="1" x14ac:dyDescent="0.25">
      <c r="A84" s="12"/>
      <c r="B84" s="12"/>
      <c r="C84" s="11"/>
      <c r="D84" s="11"/>
      <c r="E84" s="11"/>
      <c r="F84" s="11"/>
      <c r="G84" s="11"/>
    </row>
    <row r="85" spans="1:7" ht="24.95" customHeight="1" thickBot="1" x14ac:dyDescent="0.3">
      <c r="A85" s="12"/>
      <c r="B85" s="12"/>
      <c r="C85" s="13"/>
      <c r="D85" s="35"/>
      <c r="E85" s="35"/>
      <c r="F85" s="35"/>
      <c r="G85" s="35"/>
    </row>
    <row r="86" spans="1:7" ht="24.95" customHeight="1" thickBot="1" x14ac:dyDescent="0.3">
      <c r="A86" s="73"/>
      <c r="B86" s="73"/>
      <c r="C86" s="74"/>
      <c r="D86" s="126">
        <f>SUM(D82:D85)</f>
        <v>18.8</v>
      </c>
      <c r="E86" s="127">
        <f>SUM(E82:E85)</f>
        <v>16.600000000000001</v>
      </c>
      <c r="F86" s="127">
        <f>SUM(F82:F85)</f>
        <v>53</v>
      </c>
      <c r="G86" s="128">
        <f>SUM(G82:G85)</f>
        <v>436.5</v>
      </c>
    </row>
    <row r="87" spans="1:7" ht="113.25" customHeight="1" thickBot="1" x14ac:dyDescent="0.3">
      <c r="A87" s="75"/>
      <c r="B87" s="75"/>
      <c r="C87" s="76"/>
      <c r="D87" s="78"/>
      <c r="E87" s="78"/>
      <c r="F87" s="78"/>
      <c r="G87" s="78"/>
    </row>
    <row r="88" spans="1:7" ht="24.95" customHeight="1" thickBot="1" x14ac:dyDescent="0.3">
      <c r="A88" s="280" t="s">
        <v>9</v>
      </c>
      <c r="B88" s="281"/>
      <c r="C88" s="281"/>
      <c r="D88" s="149">
        <f>SUM(+D80+D78+D68)</f>
        <v>64.3</v>
      </c>
      <c r="E88" s="149">
        <f>SUM(E68+E78+E80+E86)</f>
        <v>101.65</v>
      </c>
      <c r="F88" s="149">
        <f>SUM(F68+F78+F80+F86)</f>
        <v>263.03999999999996</v>
      </c>
      <c r="G88" s="150">
        <f>SUM(G68+G78+G80+G86)</f>
        <v>2226.9</v>
      </c>
    </row>
    <row r="89" spans="1:7" s="56" customFormat="1" ht="24.95" customHeight="1" x14ac:dyDescent="0.35">
      <c r="A89" s="278" t="s">
        <v>114</v>
      </c>
      <c r="B89" s="279"/>
      <c r="C89" s="279"/>
      <c r="D89" s="279"/>
      <c r="E89" s="279"/>
      <c r="F89" s="279"/>
      <c r="G89" s="279"/>
    </row>
    <row r="90" spans="1:7" s="40" customFormat="1" ht="24.95" customHeight="1" x14ac:dyDescent="0.25">
      <c r="A90" s="59" t="s">
        <v>0</v>
      </c>
      <c r="B90" s="60" t="s">
        <v>1</v>
      </c>
      <c r="C90" s="61" t="s">
        <v>2</v>
      </c>
      <c r="D90" s="60" t="s">
        <v>3</v>
      </c>
      <c r="E90" s="60" t="s">
        <v>4</v>
      </c>
      <c r="F90" s="59" t="s">
        <v>5</v>
      </c>
      <c r="G90" s="60" t="s">
        <v>6</v>
      </c>
    </row>
    <row r="91" spans="1:7" ht="24.95" customHeight="1" x14ac:dyDescent="0.3">
      <c r="A91" s="262" t="s">
        <v>7</v>
      </c>
      <c r="B91" s="262"/>
      <c r="C91" s="262"/>
      <c r="D91" s="262"/>
      <c r="E91" s="262"/>
      <c r="F91" s="262"/>
      <c r="G91" s="262"/>
    </row>
    <row r="92" spans="1:7" ht="23.25" customHeight="1" x14ac:dyDescent="0.25">
      <c r="A92" s="11"/>
      <c r="B92" s="12" t="s">
        <v>28</v>
      </c>
      <c r="C92" s="13">
        <v>6.6666666666666666E-2</v>
      </c>
      <c r="D92" s="11">
        <v>0.15</v>
      </c>
      <c r="E92" s="11">
        <v>10.95</v>
      </c>
      <c r="F92" s="11">
        <v>0.15</v>
      </c>
      <c r="G92" s="11">
        <v>99</v>
      </c>
    </row>
    <row r="93" spans="1:7" ht="24.75" hidden="1" customHeight="1" x14ac:dyDescent="0.25">
      <c r="A93" s="14"/>
      <c r="B93" s="33"/>
      <c r="C93" s="14"/>
      <c r="D93" s="34"/>
      <c r="E93" s="34"/>
      <c r="F93" s="14"/>
      <c r="G93" s="34"/>
    </row>
    <row r="94" spans="1:7" ht="32.450000000000003" customHeight="1" x14ac:dyDescent="0.25">
      <c r="A94" s="14" t="s">
        <v>135</v>
      </c>
      <c r="B94" s="93" t="s">
        <v>39</v>
      </c>
      <c r="C94" s="14" t="s">
        <v>41</v>
      </c>
      <c r="D94" s="34">
        <v>30.2</v>
      </c>
      <c r="E94" s="34">
        <v>21.2</v>
      </c>
      <c r="F94" s="34">
        <v>19.100000000000001</v>
      </c>
      <c r="G94" s="34">
        <v>394.9</v>
      </c>
    </row>
    <row r="95" spans="1:7" ht="24.95" customHeight="1" x14ac:dyDescent="0.25">
      <c r="A95" s="14" t="s">
        <v>58</v>
      </c>
      <c r="B95" s="33" t="s">
        <v>59</v>
      </c>
      <c r="C95" s="14" t="s">
        <v>42</v>
      </c>
      <c r="D95" s="34">
        <v>2.8</v>
      </c>
      <c r="E95" s="34">
        <v>3.2</v>
      </c>
      <c r="F95" s="34">
        <v>24.7</v>
      </c>
      <c r="G95" s="34">
        <v>134</v>
      </c>
    </row>
    <row r="96" spans="1:7" ht="24.95" customHeight="1" x14ac:dyDescent="0.25">
      <c r="A96" s="14"/>
      <c r="B96" s="33" t="s">
        <v>43</v>
      </c>
      <c r="C96" s="14" t="s">
        <v>44</v>
      </c>
      <c r="D96" s="34">
        <v>3.8</v>
      </c>
      <c r="E96" s="34">
        <v>1.5</v>
      </c>
      <c r="F96" s="34">
        <v>25.4</v>
      </c>
      <c r="G96" s="34">
        <v>132</v>
      </c>
    </row>
    <row r="97" spans="1:7" ht="24.95" customHeight="1" thickBot="1" x14ac:dyDescent="0.3">
      <c r="A97" s="14"/>
      <c r="B97" s="33" t="s">
        <v>201</v>
      </c>
      <c r="C97" s="14" t="s">
        <v>48</v>
      </c>
      <c r="D97" s="151">
        <v>0.6</v>
      </c>
      <c r="E97" s="152" t="s">
        <v>156</v>
      </c>
      <c r="F97" s="151">
        <v>16.05</v>
      </c>
      <c r="G97" s="151">
        <v>63</v>
      </c>
    </row>
    <row r="98" spans="1:7" ht="24.95" customHeight="1" thickBot="1" x14ac:dyDescent="0.3">
      <c r="A98" s="31"/>
      <c r="B98" s="31"/>
      <c r="C98" s="32"/>
      <c r="D98" s="153">
        <f>SUM(D92:D97)</f>
        <v>37.549999999999997</v>
      </c>
      <c r="E98" s="154">
        <f>SUM(E92:E97)</f>
        <v>36.85</v>
      </c>
      <c r="F98" s="148">
        <f>SUM(F92:F97)</f>
        <v>85.399999999999991</v>
      </c>
      <c r="G98" s="145">
        <f>SUM(G92:G97)</f>
        <v>822.9</v>
      </c>
    </row>
    <row r="99" spans="1:7" ht="24.95" customHeight="1" x14ac:dyDescent="0.25">
      <c r="A99" s="52"/>
      <c r="B99" s="52"/>
      <c r="C99" s="38"/>
      <c r="D99" s="38"/>
      <c r="E99" s="38"/>
      <c r="F99" s="38"/>
      <c r="G99" s="38"/>
    </row>
    <row r="100" spans="1:7" ht="24.95" customHeight="1" x14ac:dyDescent="0.3">
      <c r="A100" s="262" t="s">
        <v>8</v>
      </c>
      <c r="B100" s="262"/>
      <c r="C100" s="262"/>
      <c r="D100" s="262"/>
      <c r="E100" s="262"/>
      <c r="F100" s="262"/>
      <c r="G100" s="262"/>
    </row>
    <row r="101" spans="1:7" ht="27.6" customHeight="1" x14ac:dyDescent="0.25">
      <c r="A101" s="11" t="s">
        <v>80</v>
      </c>
      <c r="B101" s="94" t="s">
        <v>81</v>
      </c>
      <c r="C101" s="11" t="s">
        <v>52</v>
      </c>
      <c r="D101" s="11">
        <v>12.75</v>
      </c>
      <c r="E101" s="11">
        <v>14</v>
      </c>
      <c r="F101" s="11">
        <v>48.75</v>
      </c>
      <c r="G101" s="16">
        <v>363</v>
      </c>
    </row>
    <row r="102" spans="1:7" ht="27" customHeight="1" x14ac:dyDescent="0.25">
      <c r="A102" s="11" t="s">
        <v>144</v>
      </c>
      <c r="B102" s="94" t="s">
        <v>93</v>
      </c>
      <c r="C102" s="11" t="s">
        <v>202</v>
      </c>
      <c r="D102" s="11">
        <v>14.6</v>
      </c>
      <c r="E102" s="16">
        <v>17</v>
      </c>
      <c r="F102" s="11">
        <v>28.8</v>
      </c>
      <c r="G102" s="16">
        <v>327.39999999999998</v>
      </c>
    </row>
    <row r="103" spans="1:7" ht="24.95" customHeight="1" x14ac:dyDescent="0.25">
      <c r="A103" s="11" t="s">
        <v>55</v>
      </c>
      <c r="B103" s="28" t="s">
        <v>143</v>
      </c>
      <c r="C103" s="11" t="s">
        <v>42</v>
      </c>
      <c r="D103" s="11">
        <v>0.1</v>
      </c>
      <c r="E103" s="16">
        <v>0</v>
      </c>
      <c r="F103" s="11">
        <v>28.2</v>
      </c>
      <c r="G103" s="16">
        <v>110.5</v>
      </c>
    </row>
    <row r="104" spans="1:7" ht="24.95" customHeight="1" x14ac:dyDescent="0.25">
      <c r="A104" s="88"/>
      <c r="B104" s="28" t="s">
        <v>34</v>
      </c>
      <c r="C104" s="89" t="s">
        <v>49</v>
      </c>
      <c r="D104" s="16">
        <v>3.8</v>
      </c>
      <c r="E104" s="16">
        <v>0.6</v>
      </c>
      <c r="F104" s="16">
        <v>24</v>
      </c>
      <c r="G104" s="16">
        <v>114</v>
      </c>
    </row>
    <row r="105" spans="1:7" ht="30.6" customHeight="1" thickBot="1" x14ac:dyDescent="0.3">
      <c r="A105" s="11"/>
      <c r="B105" s="95" t="s">
        <v>152</v>
      </c>
      <c r="C105" s="14" t="s">
        <v>90</v>
      </c>
      <c r="D105" s="143">
        <v>5.8</v>
      </c>
      <c r="E105" s="143">
        <v>10</v>
      </c>
      <c r="F105" s="143">
        <v>68</v>
      </c>
      <c r="G105" s="143">
        <v>335</v>
      </c>
    </row>
    <row r="106" spans="1:7" ht="24.95" customHeight="1" thickBot="1" x14ac:dyDescent="0.3">
      <c r="A106" s="19"/>
      <c r="B106" s="19"/>
      <c r="C106" s="20"/>
      <c r="D106" s="126">
        <f>SUM(D101:D105)</f>
        <v>37.050000000000004</v>
      </c>
      <c r="E106" s="127">
        <f>SUM(E101:E105)</f>
        <v>41.6</v>
      </c>
      <c r="F106" s="127">
        <f>SUM(F101:F105)</f>
        <v>197.75</v>
      </c>
      <c r="G106" s="128">
        <f>SUM(G101:G105)</f>
        <v>1249.9000000000001</v>
      </c>
    </row>
    <row r="107" spans="1:7" ht="24.95" customHeight="1" x14ac:dyDescent="0.25">
      <c r="A107" s="49"/>
      <c r="B107" s="55"/>
      <c r="C107" s="49"/>
      <c r="D107" s="49"/>
      <c r="E107" s="49"/>
      <c r="F107" s="49"/>
      <c r="G107" s="49"/>
    </row>
    <row r="108" spans="1:7" ht="24.95" customHeight="1" x14ac:dyDescent="0.25">
      <c r="A108" s="49"/>
      <c r="B108" s="49"/>
      <c r="C108" s="49"/>
      <c r="D108" s="78"/>
      <c r="E108" s="78"/>
      <c r="F108" s="78"/>
      <c r="G108" s="78"/>
    </row>
    <row r="109" spans="1:7" ht="24.95" customHeight="1" x14ac:dyDescent="0.3">
      <c r="A109" s="262" t="s">
        <v>112</v>
      </c>
      <c r="B109" s="262"/>
      <c r="C109" s="262"/>
      <c r="D109" s="262"/>
      <c r="E109" s="262"/>
      <c r="F109" s="262"/>
      <c r="G109" s="262"/>
    </row>
    <row r="110" spans="1:7" ht="24.95" customHeight="1" x14ac:dyDescent="0.25">
      <c r="A110" s="11" t="s">
        <v>122</v>
      </c>
      <c r="B110" s="12" t="s">
        <v>236</v>
      </c>
      <c r="C110" s="11" t="s">
        <v>42</v>
      </c>
      <c r="D110" s="36">
        <v>10</v>
      </c>
      <c r="E110" s="36">
        <v>6.4</v>
      </c>
      <c r="F110" s="36">
        <v>17</v>
      </c>
      <c r="G110" s="36">
        <v>161.4</v>
      </c>
    </row>
    <row r="111" spans="1:7" ht="24.95" customHeight="1" x14ac:dyDescent="0.25">
      <c r="A111" s="11" t="s">
        <v>128</v>
      </c>
      <c r="B111" s="12" t="s">
        <v>136</v>
      </c>
      <c r="C111" s="11" t="s">
        <v>56</v>
      </c>
      <c r="D111" s="36">
        <v>6.6</v>
      </c>
      <c r="E111" s="36">
        <v>6.3</v>
      </c>
      <c r="F111" s="36">
        <v>48.4</v>
      </c>
      <c r="G111" s="36">
        <v>277.39999999999998</v>
      </c>
    </row>
    <row r="112" spans="1:7" ht="24.95" customHeight="1" x14ac:dyDescent="0.25">
      <c r="A112" s="11"/>
      <c r="B112" s="12"/>
      <c r="C112" s="11"/>
      <c r="D112" s="36"/>
      <c r="E112" s="36"/>
      <c r="F112" s="36"/>
      <c r="G112" s="36"/>
    </row>
    <row r="113" spans="1:7" ht="24.95" customHeight="1" thickBot="1" x14ac:dyDescent="0.3">
      <c r="A113" s="11"/>
      <c r="B113" s="12"/>
      <c r="C113" s="13"/>
      <c r="D113" s="35"/>
      <c r="E113" s="35"/>
      <c r="F113" s="35"/>
      <c r="G113" s="35"/>
    </row>
    <row r="114" spans="1:7" ht="24.95" customHeight="1" thickBot="1" x14ac:dyDescent="0.3">
      <c r="A114" s="25"/>
      <c r="B114" s="25"/>
      <c r="C114" s="50"/>
      <c r="D114" s="126">
        <f>SUM(D110:D113)</f>
        <v>16.600000000000001</v>
      </c>
      <c r="E114" s="127">
        <f>SUM(E110:E113)</f>
        <v>12.7</v>
      </c>
      <c r="F114" s="127">
        <f>SUM(F110:F113)</f>
        <v>65.400000000000006</v>
      </c>
      <c r="G114" s="145">
        <f>SUM(G110:G113)</f>
        <v>438.79999999999995</v>
      </c>
    </row>
    <row r="115" spans="1:7" ht="174" customHeight="1" thickBot="1" x14ac:dyDescent="0.3">
      <c r="A115" s="72"/>
      <c r="B115" s="72"/>
      <c r="C115" s="78"/>
      <c r="D115" s="78"/>
      <c r="E115" s="78"/>
      <c r="F115" s="78"/>
      <c r="G115" s="78"/>
    </row>
    <row r="116" spans="1:7" ht="24.95" customHeight="1" thickBot="1" x14ac:dyDescent="0.3">
      <c r="A116" s="280" t="s">
        <v>9</v>
      </c>
      <c r="B116" s="281"/>
      <c r="C116" s="281"/>
      <c r="D116" s="149">
        <f>SUM(+D108+D106+D98)</f>
        <v>74.599999999999994</v>
      </c>
      <c r="E116" s="149">
        <f>SUM(+E108+E106+E98)</f>
        <v>78.45</v>
      </c>
      <c r="F116" s="149">
        <f>SUM(F114+F108+F106+F98)</f>
        <v>348.54999999999995</v>
      </c>
      <c r="G116" s="150">
        <f>SUM(G114+G108+G106+G98)</f>
        <v>2511.6</v>
      </c>
    </row>
    <row r="117" spans="1:7" s="56" customFormat="1" ht="24.95" customHeight="1" x14ac:dyDescent="0.35">
      <c r="A117" s="278" t="s">
        <v>115</v>
      </c>
      <c r="B117" s="279"/>
      <c r="C117" s="279"/>
      <c r="D117" s="279"/>
      <c r="E117" s="279"/>
      <c r="F117" s="279"/>
      <c r="G117" s="279"/>
    </row>
    <row r="118" spans="1:7" s="40" customFormat="1" ht="24.95" customHeight="1" x14ac:dyDescent="0.25">
      <c r="A118" s="59" t="s">
        <v>0</v>
      </c>
      <c r="B118" s="60" t="s">
        <v>1</v>
      </c>
      <c r="C118" s="61" t="s">
        <v>2</v>
      </c>
      <c r="D118" s="60" t="s">
        <v>3</v>
      </c>
      <c r="E118" s="60" t="s">
        <v>4</v>
      </c>
      <c r="F118" s="59" t="s">
        <v>5</v>
      </c>
      <c r="G118" s="60" t="s">
        <v>6</v>
      </c>
    </row>
    <row r="119" spans="1:7" ht="24.95" customHeight="1" x14ac:dyDescent="0.3">
      <c r="A119" s="262" t="s">
        <v>7</v>
      </c>
      <c r="B119" s="262"/>
      <c r="C119" s="262"/>
      <c r="D119" s="262"/>
      <c r="E119" s="262"/>
      <c r="F119" s="262"/>
      <c r="G119" s="262"/>
    </row>
    <row r="120" spans="1:7" ht="35.25" customHeight="1" x14ac:dyDescent="0.25">
      <c r="A120" s="11" t="s">
        <v>107</v>
      </c>
      <c r="B120" s="48" t="s">
        <v>137</v>
      </c>
      <c r="C120" s="11" t="s">
        <v>108</v>
      </c>
      <c r="D120" s="11">
        <v>19.3</v>
      </c>
      <c r="E120" s="11">
        <v>15.3</v>
      </c>
      <c r="F120" s="11">
        <v>18</v>
      </c>
      <c r="G120" s="11">
        <v>242.65</v>
      </c>
    </row>
    <row r="121" spans="1:7" ht="24.95" customHeight="1" x14ac:dyDescent="0.25">
      <c r="A121" s="11" t="s">
        <v>46</v>
      </c>
      <c r="B121" s="12" t="s">
        <v>47</v>
      </c>
      <c r="C121" s="103">
        <v>6.6666666666666671E-3</v>
      </c>
      <c r="D121" s="11">
        <v>2.2000000000000002</v>
      </c>
      <c r="E121" s="11">
        <v>3.3</v>
      </c>
      <c r="F121" s="11">
        <v>14.7</v>
      </c>
      <c r="G121" s="11">
        <v>149.75</v>
      </c>
    </row>
    <row r="122" spans="1:7" ht="24.95" customHeight="1" x14ac:dyDescent="0.25">
      <c r="A122" s="11" t="s">
        <v>50</v>
      </c>
      <c r="B122" s="12" t="s">
        <v>51</v>
      </c>
      <c r="C122" s="11" t="s">
        <v>42</v>
      </c>
      <c r="D122" s="11">
        <v>1.67</v>
      </c>
      <c r="E122" s="11">
        <v>1.05</v>
      </c>
      <c r="F122" s="11">
        <v>20.29</v>
      </c>
      <c r="G122" s="16">
        <v>93.1</v>
      </c>
    </row>
    <row r="123" spans="1:7" ht="24.95" customHeight="1" x14ac:dyDescent="0.25">
      <c r="A123" s="11"/>
      <c r="B123" s="12" t="s">
        <v>207</v>
      </c>
      <c r="C123" s="11" t="s">
        <v>56</v>
      </c>
      <c r="D123" s="11">
        <v>0.6</v>
      </c>
      <c r="E123" s="11">
        <v>0</v>
      </c>
      <c r="F123" s="11">
        <v>4.2</v>
      </c>
      <c r="G123" s="16">
        <v>19</v>
      </c>
    </row>
    <row r="124" spans="1:7" ht="24.95" customHeight="1" thickBot="1" x14ac:dyDescent="0.3">
      <c r="A124" s="11"/>
      <c r="B124" s="12" t="s">
        <v>43</v>
      </c>
      <c r="C124" s="14" t="s">
        <v>44</v>
      </c>
      <c r="D124" s="35">
        <v>3.8</v>
      </c>
      <c r="E124" s="35">
        <v>1.5</v>
      </c>
      <c r="F124" s="35">
        <v>25.4</v>
      </c>
      <c r="G124" s="35">
        <v>132</v>
      </c>
    </row>
    <row r="125" spans="1:7" ht="24.95" customHeight="1" thickBot="1" x14ac:dyDescent="0.3">
      <c r="A125" s="19"/>
      <c r="B125" s="19"/>
      <c r="C125" s="20"/>
      <c r="D125" s="126">
        <f>SUM(D120:D124)</f>
        <v>27.570000000000004</v>
      </c>
      <c r="E125" s="127">
        <f>SUM(E120:E124)</f>
        <v>21.150000000000002</v>
      </c>
      <c r="F125" s="127">
        <f>SUM(F120:F124)</f>
        <v>82.59</v>
      </c>
      <c r="G125" s="145">
        <f>SUM(G120:G124)</f>
        <v>636.5</v>
      </c>
    </row>
    <row r="126" spans="1:7" ht="24.95" customHeight="1" x14ac:dyDescent="0.3">
      <c r="A126" s="262" t="s">
        <v>8</v>
      </c>
      <c r="B126" s="262"/>
      <c r="C126" s="262"/>
      <c r="D126" s="267"/>
      <c r="E126" s="267"/>
      <c r="F126" s="267"/>
      <c r="G126" s="267"/>
    </row>
    <row r="127" spans="1:7" ht="24.95" customHeight="1" x14ac:dyDescent="0.25">
      <c r="A127" s="11" t="s">
        <v>124</v>
      </c>
      <c r="B127" s="12" t="s">
        <v>123</v>
      </c>
      <c r="C127" s="14" t="s">
        <v>56</v>
      </c>
      <c r="D127" s="11">
        <v>1.9</v>
      </c>
      <c r="E127" s="11">
        <v>15</v>
      </c>
      <c r="F127" s="11">
        <v>12.2</v>
      </c>
      <c r="G127" s="11">
        <v>189</v>
      </c>
    </row>
    <row r="128" spans="1:7" ht="33" customHeight="1" x14ac:dyDescent="0.25">
      <c r="A128" s="11" t="s">
        <v>71</v>
      </c>
      <c r="B128" s="30" t="s">
        <v>158</v>
      </c>
      <c r="C128" s="11" t="s">
        <v>86</v>
      </c>
      <c r="D128" s="11">
        <v>8</v>
      </c>
      <c r="E128" s="11">
        <v>5</v>
      </c>
      <c r="F128" s="11">
        <v>21.8</v>
      </c>
      <c r="G128" s="11">
        <v>179.6</v>
      </c>
    </row>
    <row r="129" spans="1:7" ht="24.75" customHeight="1" x14ac:dyDescent="0.25">
      <c r="A129" s="11" t="s">
        <v>104</v>
      </c>
      <c r="B129" s="12" t="s">
        <v>105</v>
      </c>
      <c r="C129" s="11" t="s">
        <v>88</v>
      </c>
      <c r="D129" s="11">
        <v>20.7</v>
      </c>
      <c r="E129" s="11">
        <v>11</v>
      </c>
      <c r="F129" s="11">
        <v>51.2</v>
      </c>
      <c r="G129" s="11">
        <v>402.3</v>
      </c>
    </row>
    <row r="130" spans="1:7" ht="24.75" hidden="1" customHeight="1" x14ac:dyDescent="0.25">
      <c r="A130" s="11"/>
      <c r="B130" s="12"/>
      <c r="C130" s="11"/>
      <c r="D130" s="11"/>
      <c r="E130" s="11"/>
      <c r="F130" s="11"/>
      <c r="G130" s="11"/>
    </row>
    <row r="131" spans="1:7" ht="24.95" customHeight="1" x14ac:dyDescent="0.25">
      <c r="A131" s="11"/>
      <c r="B131" s="12" t="s">
        <v>33</v>
      </c>
      <c r="C131" s="11" t="s">
        <v>42</v>
      </c>
      <c r="D131" s="11">
        <v>0</v>
      </c>
      <c r="E131" s="11">
        <v>0</v>
      </c>
      <c r="F131" s="11">
        <v>23</v>
      </c>
      <c r="G131" s="11">
        <v>92</v>
      </c>
    </row>
    <row r="132" spans="1:7" ht="24.95" customHeight="1" x14ac:dyDescent="0.25">
      <c r="A132" s="11"/>
      <c r="B132" s="12" t="s">
        <v>34</v>
      </c>
      <c r="C132" s="27" t="s">
        <v>49</v>
      </c>
      <c r="D132" s="11">
        <v>3.8</v>
      </c>
      <c r="E132" s="11">
        <v>0.6</v>
      </c>
      <c r="F132" s="11">
        <v>24</v>
      </c>
      <c r="G132" s="11">
        <v>114</v>
      </c>
    </row>
    <row r="133" spans="1:7" ht="24.95" customHeight="1" thickBot="1" x14ac:dyDescent="0.3">
      <c r="A133" s="11"/>
      <c r="B133" s="12" t="s">
        <v>120</v>
      </c>
      <c r="C133" s="14" t="s">
        <v>42</v>
      </c>
      <c r="D133" s="35">
        <v>0.8</v>
      </c>
      <c r="E133" s="35">
        <v>0</v>
      </c>
      <c r="F133" s="35">
        <v>22.6</v>
      </c>
      <c r="G133" s="35">
        <v>92</v>
      </c>
    </row>
    <row r="134" spans="1:7" ht="24.95" customHeight="1" thickBot="1" x14ac:dyDescent="0.3">
      <c r="A134" s="21"/>
      <c r="B134" s="21"/>
      <c r="C134" s="22"/>
      <c r="D134" s="126">
        <f>D127+D128+D129+D130+D131+D132+D133</f>
        <v>35.199999999999996</v>
      </c>
      <c r="E134" s="127">
        <f>E127+E128+E129+E130+E131+E132+E133</f>
        <v>31.6</v>
      </c>
      <c r="F134" s="127">
        <f t="shared" ref="F134" si="3">F127+F128+F129+F130+F131+F132+F133</f>
        <v>154.79999999999998</v>
      </c>
      <c r="G134" s="128">
        <f t="shared" ref="G134" si="4">G127+G128+G129+G130+G131+G132+G133</f>
        <v>1068.9000000000001</v>
      </c>
    </row>
    <row r="135" spans="1:7" ht="24.95" customHeight="1" x14ac:dyDescent="0.25">
      <c r="A135" s="44"/>
      <c r="B135" s="49"/>
      <c r="C135" s="49"/>
      <c r="D135" s="79"/>
      <c r="E135" s="79"/>
      <c r="F135" s="79"/>
      <c r="G135" s="79"/>
    </row>
    <row r="136" spans="1:7" ht="24.95" customHeight="1" x14ac:dyDescent="0.3">
      <c r="A136" s="268" t="s">
        <v>112</v>
      </c>
      <c r="B136" s="268"/>
      <c r="C136" s="268"/>
      <c r="D136" s="268"/>
      <c r="E136" s="268"/>
      <c r="F136" s="268"/>
      <c r="G136" s="268"/>
    </row>
    <row r="137" spans="1:7" ht="24.95" customHeight="1" x14ac:dyDescent="0.25">
      <c r="A137" s="23" t="s">
        <v>138</v>
      </c>
      <c r="B137" s="12" t="s">
        <v>139</v>
      </c>
      <c r="C137" s="11" t="s">
        <v>41</v>
      </c>
      <c r="D137" s="37">
        <v>11.4</v>
      </c>
      <c r="E137" s="37">
        <v>8.8000000000000007</v>
      </c>
      <c r="F137" s="37">
        <v>56.3</v>
      </c>
      <c r="G137" s="37">
        <v>354</v>
      </c>
    </row>
    <row r="138" spans="1:7" ht="24.95" customHeight="1" x14ac:dyDescent="0.25">
      <c r="A138" s="23" t="s">
        <v>122</v>
      </c>
      <c r="B138" s="12" t="s">
        <v>167</v>
      </c>
      <c r="C138" s="11" t="s">
        <v>42</v>
      </c>
      <c r="D138" s="37">
        <v>5.8</v>
      </c>
      <c r="E138" s="37">
        <v>6.4</v>
      </c>
      <c r="F138" s="37">
        <v>8.1999999999999993</v>
      </c>
      <c r="G138" s="37">
        <v>112</v>
      </c>
    </row>
    <row r="139" spans="1:7" ht="24.95" customHeight="1" x14ac:dyDescent="0.25">
      <c r="A139" s="23"/>
      <c r="B139" s="12"/>
      <c r="C139" s="11"/>
      <c r="D139" s="37"/>
      <c r="E139" s="37"/>
      <c r="F139" s="37"/>
      <c r="G139" s="37"/>
    </row>
    <row r="140" spans="1:7" ht="24.95" customHeight="1" thickBot="1" x14ac:dyDescent="0.3">
      <c r="A140" s="23"/>
      <c r="B140" s="12"/>
      <c r="C140" s="13"/>
      <c r="D140" s="35"/>
      <c r="E140" s="35"/>
      <c r="F140" s="35"/>
      <c r="G140" s="35"/>
    </row>
    <row r="141" spans="1:7" ht="24.95" customHeight="1" thickBot="1" x14ac:dyDescent="0.3">
      <c r="A141" s="25"/>
      <c r="B141" s="25"/>
      <c r="C141" s="50"/>
      <c r="D141" s="144">
        <f>SUM(D137:D140)</f>
        <v>17.2</v>
      </c>
      <c r="E141" s="148">
        <f>SUM(E137:E140)</f>
        <v>15.200000000000001</v>
      </c>
      <c r="F141" s="148">
        <f>SUM(F137:F140)</f>
        <v>64.5</v>
      </c>
      <c r="G141" s="145">
        <f>SUM(G137:G140)</f>
        <v>466</v>
      </c>
    </row>
    <row r="142" spans="1:7" ht="174.75" customHeight="1" thickBot="1" x14ac:dyDescent="0.3">
      <c r="A142" s="72"/>
      <c r="B142" s="72"/>
      <c r="C142" s="64"/>
      <c r="D142" s="79"/>
      <c r="E142" s="79"/>
      <c r="F142" s="79"/>
      <c r="G142" s="79"/>
    </row>
    <row r="143" spans="1:7" ht="24.95" customHeight="1" thickBot="1" x14ac:dyDescent="0.3">
      <c r="A143" s="284" t="s">
        <v>9</v>
      </c>
      <c r="B143" s="285"/>
      <c r="C143" s="286"/>
      <c r="D143" s="146">
        <f>SUM(D141+D135+D134+D125)</f>
        <v>79.97</v>
      </c>
      <c r="E143" s="146">
        <f>SUM(E141+E135+E134+E125)</f>
        <v>67.95</v>
      </c>
      <c r="F143" s="146">
        <f>SUM(F141+F135+F134+F125)</f>
        <v>301.89</v>
      </c>
      <c r="G143" s="147">
        <f>SUM(G141+G135+G134+G125)</f>
        <v>2171.4</v>
      </c>
    </row>
    <row r="144" spans="1:7" ht="1.35" customHeight="1" x14ac:dyDescent="0.25">
      <c r="A144" s="38"/>
      <c r="B144" s="20"/>
      <c r="C144" s="20"/>
      <c r="D144" s="39"/>
      <c r="E144" s="39"/>
      <c r="F144" s="39"/>
      <c r="G144" s="39"/>
    </row>
    <row r="145" spans="1:7" ht="24.95" customHeight="1" x14ac:dyDescent="0.3">
      <c r="A145" s="282" t="s">
        <v>116</v>
      </c>
      <c r="B145" s="283"/>
      <c r="C145" s="283"/>
      <c r="D145" s="283"/>
      <c r="E145" s="283"/>
      <c r="F145" s="283"/>
      <c r="G145" s="283"/>
    </row>
    <row r="146" spans="1:7" s="40" customFormat="1" ht="24.95" customHeight="1" x14ac:dyDescent="0.25">
      <c r="A146" s="59" t="s">
        <v>0</v>
      </c>
      <c r="B146" s="60" t="s">
        <v>1</v>
      </c>
      <c r="C146" s="61" t="s">
        <v>2</v>
      </c>
      <c r="D146" s="60" t="s">
        <v>3</v>
      </c>
      <c r="E146" s="60" t="s">
        <v>4</v>
      </c>
      <c r="F146" s="59" t="s">
        <v>5</v>
      </c>
      <c r="G146" s="60" t="s">
        <v>6</v>
      </c>
    </row>
    <row r="147" spans="1:7" ht="24.95" customHeight="1" x14ac:dyDescent="0.3">
      <c r="A147" s="262" t="s">
        <v>7</v>
      </c>
      <c r="B147" s="262"/>
      <c r="C147" s="262"/>
      <c r="D147" s="262"/>
      <c r="E147" s="262"/>
      <c r="F147" s="262"/>
      <c r="G147" s="262"/>
    </row>
    <row r="148" spans="1:7" ht="24.95" customHeight="1" x14ac:dyDescent="0.25">
      <c r="A148" s="11" t="s">
        <v>96</v>
      </c>
      <c r="B148" s="12" t="s">
        <v>27</v>
      </c>
      <c r="C148" s="14" t="s">
        <v>40</v>
      </c>
      <c r="D148" s="16">
        <v>8.6</v>
      </c>
      <c r="E148" s="11">
        <v>8.6</v>
      </c>
      <c r="F148" s="11">
        <v>0</v>
      </c>
      <c r="G148" s="16">
        <v>112.2</v>
      </c>
    </row>
    <row r="149" spans="1:7" ht="33.75" customHeight="1" x14ac:dyDescent="0.25">
      <c r="A149" s="11" t="s">
        <v>147</v>
      </c>
      <c r="B149" s="48" t="s">
        <v>148</v>
      </c>
      <c r="C149" s="14" t="s">
        <v>149</v>
      </c>
      <c r="D149" s="16">
        <v>11.4</v>
      </c>
      <c r="E149" s="16">
        <v>8.6</v>
      </c>
      <c r="F149" s="16">
        <v>84.2</v>
      </c>
      <c r="G149" s="16">
        <v>459.6</v>
      </c>
    </row>
    <row r="150" spans="1:7" ht="24.95" customHeight="1" x14ac:dyDescent="0.25">
      <c r="A150" s="11" t="s">
        <v>58</v>
      </c>
      <c r="B150" s="12" t="s">
        <v>59</v>
      </c>
      <c r="C150" s="14" t="s">
        <v>42</v>
      </c>
      <c r="D150" s="11">
        <v>2.84</v>
      </c>
      <c r="E150" s="16">
        <v>2.2000000000000002</v>
      </c>
      <c r="F150" s="11">
        <v>19.350000000000001</v>
      </c>
      <c r="G150" s="11">
        <v>106.95</v>
      </c>
    </row>
    <row r="151" spans="1:7" ht="24.95" customHeight="1" x14ac:dyDescent="0.25">
      <c r="A151" s="11"/>
      <c r="B151" s="12" t="s">
        <v>43</v>
      </c>
      <c r="C151" s="14" t="s">
        <v>44</v>
      </c>
      <c r="D151" s="16">
        <v>3.8</v>
      </c>
      <c r="E151" s="16">
        <v>1.5</v>
      </c>
      <c r="F151" s="16">
        <v>25.4</v>
      </c>
      <c r="G151" s="16">
        <v>132</v>
      </c>
    </row>
    <row r="152" spans="1:7" ht="24.95" customHeight="1" thickBot="1" x14ac:dyDescent="0.3">
      <c r="A152" s="11"/>
      <c r="B152" s="12" t="s">
        <v>83</v>
      </c>
      <c r="C152" s="14" t="s">
        <v>42</v>
      </c>
      <c r="D152" s="143">
        <v>3</v>
      </c>
      <c r="E152" s="143">
        <v>0</v>
      </c>
      <c r="F152" s="143">
        <v>44.8</v>
      </c>
      <c r="G152" s="143">
        <v>182</v>
      </c>
    </row>
    <row r="153" spans="1:7" ht="24.95" customHeight="1" thickBot="1" x14ac:dyDescent="0.3">
      <c r="A153" s="19"/>
      <c r="B153" s="19"/>
      <c r="C153" s="20"/>
      <c r="D153" s="144">
        <f>SUM(D148:D152)</f>
        <v>29.64</v>
      </c>
      <c r="E153" s="127">
        <f>SUM(E148:E152)</f>
        <v>20.9</v>
      </c>
      <c r="F153" s="127">
        <f>SUM(F148:F152)</f>
        <v>173.75</v>
      </c>
      <c r="G153" s="145">
        <f>SUM(G148:G152)</f>
        <v>992.75000000000011</v>
      </c>
    </row>
    <row r="154" spans="1:7" ht="24.95" customHeight="1" x14ac:dyDescent="0.3">
      <c r="A154" s="262" t="s">
        <v>8</v>
      </c>
      <c r="B154" s="262"/>
      <c r="C154" s="262"/>
      <c r="D154" s="267"/>
      <c r="E154" s="267"/>
      <c r="F154" s="267"/>
      <c r="G154" s="267"/>
    </row>
    <row r="155" spans="1:7" ht="24.95" customHeight="1" x14ac:dyDescent="0.25">
      <c r="A155" s="11"/>
      <c r="B155" s="12"/>
      <c r="C155" s="11"/>
      <c r="D155" s="16"/>
      <c r="E155" s="16"/>
      <c r="F155" s="16"/>
      <c r="G155" s="16"/>
    </row>
    <row r="156" spans="1:7" ht="24.95" customHeight="1" x14ac:dyDescent="0.25">
      <c r="A156" s="11"/>
      <c r="B156" s="12"/>
      <c r="C156" s="11"/>
      <c r="D156" s="11"/>
      <c r="E156" s="11"/>
      <c r="F156" s="11"/>
      <c r="G156" s="11"/>
    </row>
    <row r="157" spans="1:7" ht="24.95" customHeight="1" x14ac:dyDescent="0.25">
      <c r="A157" s="11"/>
      <c r="B157" s="12"/>
      <c r="C157" s="11"/>
      <c r="D157" s="11"/>
      <c r="E157" s="11"/>
      <c r="F157" s="11"/>
      <c r="G157" s="11"/>
    </row>
    <row r="158" spans="1:7" ht="24.95" customHeight="1" x14ac:dyDescent="0.25">
      <c r="A158" s="11"/>
      <c r="B158" s="12"/>
      <c r="C158" s="14"/>
      <c r="D158" s="11"/>
      <c r="E158" s="11"/>
      <c r="F158" s="11"/>
      <c r="G158" s="11"/>
    </row>
    <row r="159" spans="1:7" ht="24.95" customHeight="1" x14ac:dyDescent="0.25">
      <c r="A159" s="88"/>
      <c r="B159" s="12"/>
      <c r="C159" s="90"/>
      <c r="D159" s="11"/>
      <c r="E159" s="11"/>
      <c r="F159" s="11"/>
      <c r="G159" s="11"/>
    </row>
    <row r="160" spans="1:7" ht="24.95" customHeight="1" x14ac:dyDescent="0.25">
      <c r="A160" s="88"/>
      <c r="B160" s="12"/>
      <c r="C160" s="89"/>
      <c r="D160" s="11"/>
      <c r="E160" s="11"/>
      <c r="F160" s="11"/>
      <c r="G160" s="11"/>
    </row>
    <row r="161" spans="1:7" ht="24.95" customHeight="1" x14ac:dyDescent="0.25">
      <c r="A161" s="88"/>
      <c r="B161" s="12"/>
      <c r="C161" s="89"/>
      <c r="D161" s="35"/>
      <c r="E161" s="35"/>
      <c r="F161" s="35"/>
      <c r="G161" s="35"/>
    </row>
    <row r="162" spans="1:7" ht="24.95" customHeight="1" x14ac:dyDescent="0.25">
      <c r="A162" s="19"/>
      <c r="B162" s="19"/>
      <c r="C162" s="46"/>
      <c r="D162" s="58">
        <f>D155+D156+D157+D158+D159+D160+D161</f>
        <v>0</v>
      </c>
      <c r="E162" s="58">
        <f>E155+E156+E157+E158+E159+E160+E161</f>
        <v>0</v>
      </c>
      <c r="F162" s="58">
        <f>F155+F156+F157+F158+F159+F160+F161</f>
        <v>0</v>
      </c>
      <c r="G162" s="58">
        <f>G155+G156+G157+G158+G159+G160+G161</f>
        <v>0</v>
      </c>
    </row>
    <row r="163" spans="1:7" ht="24.95" customHeight="1" x14ac:dyDescent="0.25">
      <c r="A163" s="44"/>
      <c r="B163" s="49"/>
      <c r="C163" s="44"/>
      <c r="D163" s="87"/>
      <c r="E163" s="87"/>
      <c r="F163" s="87"/>
      <c r="G163" s="87"/>
    </row>
    <row r="164" spans="1:7" ht="24.95" customHeight="1" x14ac:dyDescent="0.3">
      <c r="A164" s="268" t="s">
        <v>112</v>
      </c>
      <c r="B164" s="268"/>
      <c r="C164" s="268"/>
      <c r="D164" s="268"/>
      <c r="E164" s="268"/>
      <c r="F164" s="268"/>
      <c r="G164" s="268"/>
    </row>
    <row r="165" spans="1:7" ht="24.95" customHeight="1" x14ac:dyDescent="0.25">
      <c r="A165" s="23"/>
      <c r="B165" s="12"/>
      <c r="C165" s="23"/>
      <c r="D165" s="23"/>
      <c r="E165" s="23"/>
      <c r="F165" s="23"/>
      <c r="G165" s="23"/>
    </row>
    <row r="166" spans="1:7" ht="24.95" customHeight="1" x14ac:dyDescent="0.25">
      <c r="A166" s="23"/>
      <c r="B166" s="12"/>
      <c r="C166" s="23"/>
      <c r="D166" s="23"/>
      <c r="E166" s="23"/>
      <c r="F166" s="23"/>
      <c r="G166" s="23"/>
    </row>
    <row r="167" spans="1:7" ht="24.95" customHeight="1" x14ac:dyDescent="0.25">
      <c r="A167" s="23"/>
      <c r="B167" s="12"/>
      <c r="C167" s="23"/>
      <c r="D167" s="23"/>
      <c r="E167" s="23"/>
      <c r="F167" s="23"/>
      <c r="G167" s="23"/>
    </row>
    <row r="168" spans="1:7" ht="24.95" customHeight="1" x14ac:dyDescent="0.25">
      <c r="A168" s="23"/>
      <c r="B168" s="12"/>
      <c r="C168" s="24"/>
      <c r="D168" s="23"/>
      <c r="E168" s="23"/>
      <c r="F168" s="23"/>
      <c r="G168" s="23"/>
    </row>
    <row r="169" spans="1:7" ht="24.95" customHeight="1" x14ac:dyDescent="0.25">
      <c r="A169" s="23"/>
      <c r="B169" s="12"/>
      <c r="C169" s="23"/>
      <c r="D169" s="54"/>
      <c r="E169" s="54"/>
      <c r="F169" s="54"/>
      <c r="G169" s="54"/>
    </row>
    <row r="170" spans="1:7" ht="24.6" customHeight="1" x14ac:dyDescent="0.25">
      <c r="A170" s="69"/>
      <c r="B170" s="73"/>
      <c r="C170" s="71"/>
      <c r="D170" s="58">
        <f>SUM(D165:D169)</f>
        <v>0</v>
      </c>
      <c r="E170" s="58">
        <f>SUM(E165:E169)</f>
        <v>0</v>
      </c>
      <c r="F170" s="58">
        <f>SUM(F165:F169)</f>
        <v>0</v>
      </c>
      <c r="G170" s="58">
        <f>SUM(G165:G169)</f>
        <v>0</v>
      </c>
    </row>
    <row r="171" spans="1:7" ht="147.75" customHeight="1" thickBot="1" x14ac:dyDescent="0.3">
      <c r="A171" s="69"/>
      <c r="B171" s="73"/>
      <c r="C171" s="71"/>
      <c r="D171" s="78"/>
      <c r="E171" s="78"/>
      <c r="F171" s="78"/>
      <c r="G171" s="78"/>
    </row>
    <row r="172" spans="1:7" ht="24.6" customHeight="1" thickBot="1" x14ac:dyDescent="0.3">
      <c r="A172" s="280" t="s">
        <v>9</v>
      </c>
      <c r="B172" s="281"/>
      <c r="C172" s="281"/>
      <c r="D172" s="134">
        <f>SUM(D170+D163+D162+D153)</f>
        <v>29.64</v>
      </c>
      <c r="E172" s="134">
        <f>SUM(E170+E163+E162+E153)</f>
        <v>20.9</v>
      </c>
      <c r="F172" s="134">
        <f>SUM(F170+F163+F162+F153)</f>
        <v>173.75</v>
      </c>
      <c r="G172" s="142">
        <f>SUM(G170+G163+G162+G153)</f>
        <v>992.75000000000011</v>
      </c>
    </row>
    <row r="173" spans="1:7" ht="24.95" customHeight="1" x14ac:dyDescent="0.3">
      <c r="A173" s="272" t="s">
        <v>151</v>
      </c>
      <c r="B173" s="273"/>
      <c r="C173" s="273"/>
      <c r="D173" s="273"/>
      <c r="E173" s="273"/>
      <c r="F173" s="273"/>
      <c r="G173" s="274"/>
    </row>
    <row r="174" spans="1:7" ht="24.95" customHeight="1" x14ac:dyDescent="0.3">
      <c r="A174" s="282" t="s">
        <v>109</v>
      </c>
      <c r="B174" s="283"/>
      <c r="C174" s="283"/>
      <c r="D174" s="283"/>
      <c r="E174" s="283"/>
      <c r="F174" s="283"/>
      <c r="G174" s="283"/>
    </row>
    <row r="175" spans="1:7" s="40" customFormat="1" ht="24.95" customHeight="1" x14ac:dyDescent="0.25">
      <c r="A175" s="59" t="s">
        <v>0</v>
      </c>
      <c r="B175" s="60" t="s">
        <v>1</v>
      </c>
      <c r="C175" s="61" t="s">
        <v>2</v>
      </c>
      <c r="D175" s="60" t="s">
        <v>3</v>
      </c>
      <c r="E175" s="60" t="s">
        <v>4</v>
      </c>
      <c r="F175" s="59" t="s">
        <v>5</v>
      </c>
      <c r="G175" s="60" t="s">
        <v>6</v>
      </c>
    </row>
    <row r="176" spans="1:7" ht="24.95" customHeight="1" x14ac:dyDescent="0.3">
      <c r="A176" s="262" t="s">
        <v>7</v>
      </c>
      <c r="B176" s="262"/>
      <c r="C176" s="262"/>
      <c r="D176" s="262"/>
      <c r="E176" s="262"/>
      <c r="F176" s="262"/>
      <c r="G176" s="262"/>
    </row>
    <row r="177" spans="1:7" ht="24.95" customHeight="1" x14ac:dyDescent="0.25">
      <c r="A177" s="41" t="s">
        <v>96</v>
      </c>
      <c r="B177" s="29" t="s">
        <v>27</v>
      </c>
      <c r="C177" s="14" t="s">
        <v>40</v>
      </c>
      <c r="D177" s="34">
        <v>7.8</v>
      </c>
      <c r="E177" s="34">
        <v>8</v>
      </c>
      <c r="F177" s="34">
        <v>0</v>
      </c>
      <c r="G177" s="34">
        <v>105.6</v>
      </c>
    </row>
    <row r="178" spans="1:7" ht="24.95" customHeight="1" x14ac:dyDescent="0.25">
      <c r="A178" s="23" t="s">
        <v>101</v>
      </c>
      <c r="B178" s="12" t="s">
        <v>102</v>
      </c>
      <c r="C178" s="11" t="s">
        <v>42</v>
      </c>
      <c r="D178" s="11">
        <v>9.1</v>
      </c>
      <c r="E178" s="11">
        <v>25.1</v>
      </c>
      <c r="F178" s="11">
        <v>43.5</v>
      </c>
      <c r="G178" s="11">
        <v>429</v>
      </c>
    </row>
    <row r="179" spans="1:7" ht="24.95" customHeight="1" x14ac:dyDescent="0.25">
      <c r="A179" s="23" t="s">
        <v>58</v>
      </c>
      <c r="B179" s="12" t="s">
        <v>59</v>
      </c>
      <c r="C179" s="11" t="s">
        <v>42</v>
      </c>
      <c r="D179" s="11">
        <v>2.8</v>
      </c>
      <c r="E179" s="11">
        <v>3.2</v>
      </c>
      <c r="F179" s="11">
        <v>24.7</v>
      </c>
      <c r="G179" s="11">
        <v>134</v>
      </c>
    </row>
    <row r="180" spans="1:7" ht="24.95" customHeight="1" x14ac:dyDescent="0.25">
      <c r="A180" s="23"/>
      <c r="B180" s="12" t="s">
        <v>43</v>
      </c>
      <c r="C180" s="14" t="s">
        <v>44</v>
      </c>
      <c r="D180" s="11">
        <v>3.8</v>
      </c>
      <c r="E180" s="11">
        <v>1.5</v>
      </c>
      <c r="F180" s="11">
        <v>25.4</v>
      </c>
      <c r="G180" s="11">
        <v>132</v>
      </c>
    </row>
    <row r="181" spans="1:7" ht="24.95" customHeight="1" thickBot="1" x14ac:dyDescent="0.3">
      <c r="A181" s="23"/>
      <c r="B181" s="12" t="s">
        <v>89</v>
      </c>
      <c r="C181" s="11" t="s">
        <v>90</v>
      </c>
      <c r="D181" s="35">
        <v>2.7</v>
      </c>
      <c r="E181" s="35">
        <v>2.5</v>
      </c>
      <c r="F181" s="35">
        <v>18.100000000000001</v>
      </c>
      <c r="G181" s="35">
        <v>94</v>
      </c>
    </row>
    <row r="182" spans="1:7" ht="24.95" customHeight="1" thickBot="1" x14ac:dyDescent="0.3">
      <c r="A182" s="52"/>
      <c r="B182" s="52"/>
      <c r="C182" s="38"/>
      <c r="D182" s="139">
        <f>SUM(D177:D181)</f>
        <v>26.2</v>
      </c>
      <c r="E182" s="140">
        <f>SUM(E177:E181)</f>
        <v>40.300000000000004</v>
      </c>
      <c r="F182" s="140">
        <f>SUM(F177:F181)</f>
        <v>111.69999999999999</v>
      </c>
      <c r="G182" s="141">
        <f>SUM(G177:G181)</f>
        <v>894.6</v>
      </c>
    </row>
    <row r="183" spans="1:7" ht="24.95" customHeight="1" x14ac:dyDescent="0.3">
      <c r="A183" s="262" t="s">
        <v>8</v>
      </c>
      <c r="B183" s="262"/>
      <c r="C183" s="262"/>
      <c r="D183" s="267"/>
      <c r="E183" s="267"/>
      <c r="F183" s="267"/>
      <c r="G183" s="267"/>
    </row>
    <row r="184" spans="1:7" ht="24.95" customHeight="1" x14ac:dyDescent="0.25">
      <c r="A184" s="11"/>
      <c r="B184" s="12" t="s">
        <v>146</v>
      </c>
      <c r="C184" s="11" t="s">
        <v>56</v>
      </c>
      <c r="D184" s="11">
        <v>2</v>
      </c>
      <c r="E184" s="11">
        <v>9</v>
      </c>
      <c r="F184" s="11">
        <v>8.5</v>
      </c>
      <c r="G184" s="11">
        <v>122</v>
      </c>
    </row>
    <row r="185" spans="1:7" ht="30" customHeight="1" x14ac:dyDescent="0.25">
      <c r="A185" s="11" t="s">
        <v>160</v>
      </c>
      <c r="B185" s="15" t="s">
        <v>161</v>
      </c>
      <c r="C185" s="11" t="s">
        <v>162</v>
      </c>
      <c r="D185" s="11">
        <v>11.4</v>
      </c>
      <c r="E185" s="11">
        <v>2.8</v>
      </c>
      <c r="F185" s="11">
        <v>27.3</v>
      </c>
      <c r="G185" s="11">
        <v>175.8</v>
      </c>
    </row>
    <row r="186" spans="1:7" ht="24.95" customHeight="1" x14ac:dyDescent="0.25">
      <c r="A186" s="11" t="s">
        <v>163</v>
      </c>
      <c r="B186" s="12" t="s">
        <v>164</v>
      </c>
      <c r="C186" s="11" t="s">
        <v>54</v>
      </c>
      <c r="D186" s="11">
        <v>25.9</v>
      </c>
      <c r="E186" s="11">
        <v>26.6</v>
      </c>
      <c r="F186" s="11">
        <v>0.14000000000000001</v>
      </c>
      <c r="G186" s="11">
        <v>278.60000000000002</v>
      </c>
    </row>
    <row r="187" spans="1:7" ht="24.95" customHeight="1" x14ac:dyDescent="0.25">
      <c r="A187" s="11" t="s">
        <v>165</v>
      </c>
      <c r="B187" s="12" t="s">
        <v>166</v>
      </c>
      <c r="C187" s="11" t="s">
        <v>42</v>
      </c>
      <c r="D187" s="11">
        <v>4.5999999999999996</v>
      </c>
      <c r="E187" s="11">
        <v>6.2</v>
      </c>
      <c r="F187" s="11">
        <v>24.8</v>
      </c>
      <c r="G187" s="11">
        <v>170</v>
      </c>
    </row>
    <row r="188" spans="1:7" ht="24.95" customHeight="1" x14ac:dyDescent="0.25">
      <c r="A188" s="11"/>
      <c r="B188" s="12" t="s">
        <v>33</v>
      </c>
      <c r="C188" s="11" t="s">
        <v>42</v>
      </c>
      <c r="D188" s="11">
        <v>0</v>
      </c>
      <c r="E188" s="11">
        <v>0</v>
      </c>
      <c r="F188" s="11">
        <v>23</v>
      </c>
      <c r="G188" s="11">
        <v>92</v>
      </c>
    </row>
    <row r="189" spans="1:7" ht="24.95" customHeight="1" x14ac:dyDescent="0.25">
      <c r="A189" s="11"/>
      <c r="B189" s="12" t="s">
        <v>34</v>
      </c>
      <c r="C189" s="14" t="s">
        <v>49</v>
      </c>
      <c r="D189" s="11">
        <v>3.8</v>
      </c>
      <c r="E189" s="11">
        <v>0.6</v>
      </c>
      <c r="F189" s="11">
        <v>24</v>
      </c>
      <c r="G189" s="11">
        <v>114</v>
      </c>
    </row>
    <row r="190" spans="1:7" ht="24.95" customHeight="1" thickBot="1" x14ac:dyDescent="0.3">
      <c r="A190" s="11"/>
      <c r="B190" s="12" t="s">
        <v>203</v>
      </c>
      <c r="C190" s="14" t="s">
        <v>42</v>
      </c>
      <c r="D190" s="35">
        <v>1.8</v>
      </c>
      <c r="E190" s="35">
        <v>0</v>
      </c>
      <c r="F190" s="35">
        <v>16.8</v>
      </c>
      <c r="G190" s="35">
        <v>76</v>
      </c>
    </row>
    <row r="191" spans="1:7" ht="24.95" customHeight="1" thickBot="1" x14ac:dyDescent="0.3">
      <c r="A191" s="21"/>
      <c r="B191" s="21"/>
      <c r="C191" s="22"/>
      <c r="D191" s="126">
        <f>D184+D185+D186+D187+D188+D189+D190</f>
        <v>49.499999999999993</v>
      </c>
      <c r="E191" s="127">
        <f>E184+E185+E186+E187+E188+E189+E190</f>
        <v>45.20000000000001</v>
      </c>
      <c r="F191" s="127">
        <f t="shared" ref="F191" si="5">F184+F185+F186+F187+F188+F189+F190</f>
        <v>124.53999999999999</v>
      </c>
      <c r="G191" s="128">
        <f t="shared" ref="G191" si="6">G184+G185+G186+G187+G188+G189+G190</f>
        <v>1028.4000000000001</v>
      </c>
    </row>
    <row r="192" spans="1:7" ht="24.95" customHeight="1" x14ac:dyDescent="0.25">
      <c r="A192" s="44"/>
      <c r="B192" s="55"/>
      <c r="C192" s="49"/>
      <c r="D192" s="78"/>
      <c r="E192" s="78"/>
      <c r="F192" s="78"/>
      <c r="G192" s="78"/>
    </row>
    <row r="193" spans="1:7" ht="24.95" customHeight="1" x14ac:dyDescent="0.25">
      <c r="A193" s="38"/>
      <c r="B193" s="45"/>
      <c r="C193" s="20"/>
      <c r="D193" s="20"/>
      <c r="E193" s="20"/>
      <c r="F193" s="20"/>
      <c r="G193" s="20"/>
    </row>
    <row r="194" spans="1:7" ht="24.95" customHeight="1" x14ac:dyDescent="0.3">
      <c r="A194" s="268" t="s">
        <v>112</v>
      </c>
      <c r="B194" s="268"/>
      <c r="C194" s="268"/>
      <c r="D194" s="268"/>
      <c r="E194" s="268"/>
      <c r="F194" s="268"/>
      <c r="G194" s="268"/>
    </row>
    <row r="195" spans="1:7" ht="24.95" customHeight="1" x14ac:dyDescent="0.25">
      <c r="A195" s="23" t="s">
        <v>122</v>
      </c>
      <c r="B195" s="28" t="s">
        <v>180</v>
      </c>
      <c r="C195" s="11" t="s">
        <v>42</v>
      </c>
      <c r="D195" s="11">
        <v>5.8</v>
      </c>
      <c r="E195" s="11">
        <v>6.4</v>
      </c>
      <c r="F195" s="11">
        <v>8.1999999999999993</v>
      </c>
      <c r="G195" s="11">
        <v>114</v>
      </c>
    </row>
    <row r="196" spans="1:7" ht="24.95" customHeight="1" x14ac:dyDescent="0.25">
      <c r="A196" s="23" t="s">
        <v>126</v>
      </c>
      <c r="B196" s="28" t="s">
        <v>127</v>
      </c>
      <c r="C196" s="11" t="s">
        <v>41</v>
      </c>
      <c r="D196" s="11">
        <v>11.6</v>
      </c>
      <c r="E196" s="11">
        <v>10.9</v>
      </c>
      <c r="F196" s="11">
        <v>76.7</v>
      </c>
      <c r="G196" s="11">
        <v>455</v>
      </c>
    </row>
    <row r="197" spans="1:7" ht="24.95" customHeight="1" thickBot="1" x14ac:dyDescent="0.3">
      <c r="A197" s="23"/>
      <c r="B197" s="28"/>
      <c r="C197" s="42"/>
      <c r="D197" s="35"/>
      <c r="E197" s="35"/>
      <c r="F197" s="35"/>
      <c r="G197" s="35"/>
    </row>
    <row r="198" spans="1:7" ht="24.95" customHeight="1" thickBot="1" x14ac:dyDescent="0.3">
      <c r="A198" s="69"/>
      <c r="B198" s="70"/>
      <c r="C198" s="71"/>
      <c r="D198" s="126">
        <f>SUM(D195:D197)</f>
        <v>17.399999999999999</v>
      </c>
      <c r="E198" s="127">
        <f>SUM(E195:E197)</f>
        <v>17.3</v>
      </c>
      <c r="F198" s="127">
        <f>SUM(F195:F197)</f>
        <v>84.9</v>
      </c>
      <c r="G198" s="128">
        <f>SUM(G195:G197)</f>
        <v>569</v>
      </c>
    </row>
    <row r="199" spans="1:7" ht="160.5" customHeight="1" thickBot="1" x14ac:dyDescent="0.3">
      <c r="A199" s="69"/>
      <c r="B199" s="70"/>
      <c r="C199" s="71"/>
      <c r="D199" s="78"/>
      <c r="E199" s="78"/>
      <c r="F199" s="78"/>
      <c r="G199" s="78"/>
    </row>
    <row r="200" spans="1:7" ht="24.95" customHeight="1" thickBot="1" x14ac:dyDescent="0.3">
      <c r="A200" s="263" t="s">
        <v>9</v>
      </c>
      <c r="B200" s="264"/>
      <c r="C200" s="264"/>
      <c r="D200" s="137">
        <f>SUM(D198+D192+D191+D182)</f>
        <v>93.1</v>
      </c>
      <c r="E200" s="137">
        <f>SUM(E198+E192+E191+E182)</f>
        <v>102.80000000000001</v>
      </c>
      <c r="F200" s="137">
        <f>SUM(F198+F192+F191+F182)</f>
        <v>321.14</v>
      </c>
      <c r="G200" s="138">
        <f>G198+G192+G191+G182</f>
        <v>2492</v>
      </c>
    </row>
    <row r="201" spans="1:7" ht="24.95" customHeight="1" x14ac:dyDescent="0.3">
      <c r="A201" s="265" t="s">
        <v>111</v>
      </c>
      <c r="B201" s="266"/>
      <c r="C201" s="266"/>
      <c r="D201" s="266"/>
      <c r="E201" s="266"/>
      <c r="F201" s="266"/>
      <c r="G201" s="266"/>
    </row>
    <row r="202" spans="1:7" s="40" customFormat="1" ht="24.95" customHeight="1" x14ac:dyDescent="0.25">
      <c r="A202" s="59" t="s">
        <v>0</v>
      </c>
      <c r="B202" s="60" t="s">
        <v>1</v>
      </c>
      <c r="C202" s="61" t="s">
        <v>2</v>
      </c>
      <c r="D202" s="60" t="s">
        <v>3</v>
      </c>
      <c r="E202" s="60" t="s">
        <v>4</v>
      </c>
      <c r="F202" s="59" t="s">
        <v>5</v>
      </c>
      <c r="G202" s="60" t="s">
        <v>6</v>
      </c>
    </row>
    <row r="203" spans="1:7" ht="24.95" customHeight="1" x14ac:dyDescent="0.3">
      <c r="A203" s="262" t="s">
        <v>7</v>
      </c>
      <c r="B203" s="262"/>
      <c r="C203" s="262"/>
      <c r="D203" s="262"/>
      <c r="E203" s="262"/>
      <c r="F203" s="262"/>
      <c r="G203" s="262"/>
    </row>
    <row r="204" spans="1:7" ht="24.95" customHeight="1" x14ac:dyDescent="0.25">
      <c r="A204" s="11"/>
      <c r="B204" s="12"/>
      <c r="C204" s="11"/>
      <c r="D204" s="11"/>
      <c r="E204" s="11"/>
      <c r="F204" s="11"/>
      <c r="G204" s="11"/>
    </row>
    <row r="205" spans="1:7" ht="24.95" customHeight="1" x14ac:dyDescent="0.25">
      <c r="A205" s="11" t="s">
        <v>99</v>
      </c>
      <c r="B205" s="12" t="s">
        <v>178</v>
      </c>
      <c r="C205" s="14" t="s">
        <v>54</v>
      </c>
      <c r="D205" s="11">
        <v>27.6</v>
      </c>
      <c r="E205" s="11">
        <v>16.899999999999999</v>
      </c>
      <c r="F205" s="11">
        <v>0.3</v>
      </c>
      <c r="G205" s="11">
        <v>262</v>
      </c>
    </row>
    <row r="206" spans="1:7" ht="24.95" customHeight="1" x14ac:dyDescent="0.25">
      <c r="A206" s="11" t="s">
        <v>69</v>
      </c>
      <c r="B206" s="12" t="s">
        <v>209</v>
      </c>
      <c r="C206" s="11" t="s">
        <v>42</v>
      </c>
      <c r="D206" s="11">
        <v>7.9</v>
      </c>
      <c r="E206" s="11">
        <v>7.2</v>
      </c>
      <c r="F206" s="11">
        <v>52.5</v>
      </c>
      <c r="G206" s="11">
        <v>298.89999999999998</v>
      </c>
    </row>
    <row r="207" spans="1:7" ht="24.95" customHeight="1" x14ac:dyDescent="0.25">
      <c r="A207" s="11" t="s">
        <v>299</v>
      </c>
      <c r="B207" s="12" t="s">
        <v>300</v>
      </c>
      <c r="C207" s="11" t="s">
        <v>301</v>
      </c>
      <c r="D207" s="11">
        <v>1.4</v>
      </c>
      <c r="E207" s="11">
        <v>1.6</v>
      </c>
      <c r="F207" s="11">
        <v>17.3</v>
      </c>
      <c r="G207" s="11">
        <v>86</v>
      </c>
    </row>
    <row r="208" spans="1:7" ht="24.95" customHeight="1" x14ac:dyDescent="0.25">
      <c r="A208" s="11"/>
      <c r="B208" s="12" t="s">
        <v>43</v>
      </c>
      <c r="C208" s="14" t="s">
        <v>44</v>
      </c>
      <c r="D208" s="11">
        <v>3.8</v>
      </c>
      <c r="E208" s="11">
        <v>1.5</v>
      </c>
      <c r="F208" s="11">
        <v>25.4</v>
      </c>
      <c r="G208" s="11">
        <v>132</v>
      </c>
    </row>
    <row r="209" spans="1:7" ht="24.95" customHeight="1" x14ac:dyDescent="0.25">
      <c r="A209" s="11"/>
      <c r="B209" s="12" t="s">
        <v>210</v>
      </c>
      <c r="C209" s="11" t="s">
        <v>42</v>
      </c>
      <c r="D209" s="11">
        <v>1.8</v>
      </c>
      <c r="E209" s="11">
        <v>0.4</v>
      </c>
      <c r="F209" s="11">
        <v>16.8</v>
      </c>
      <c r="G209" s="11">
        <v>76</v>
      </c>
    </row>
    <row r="210" spans="1:7" ht="24.95" customHeight="1" thickBot="1" x14ac:dyDescent="0.3">
      <c r="A210" s="11"/>
      <c r="B210" s="12"/>
      <c r="C210" s="11"/>
      <c r="D210" s="35"/>
      <c r="E210" s="35"/>
      <c r="F210" s="35"/>
      <c r="G210" s="35"/>
    </row>
    <row r="211" spans="1:7" ht="24.95" customHeight="1" thickBot="1" x14ac:dyDescent="0.3">
      <c r="A211" s="21"/>
      <c r="B211" s="21"/>
      <c r="C211" s="22"/>
      <c r="D211" s="126">
        <f>SUM(D204:D210)</f>
        <v>42.499999999999993</v>
      </c>
      <c r="E211" s="127">
        <f>SUM(E204:E210)</f>
        <v>27.599999999999998</v>
      </c>
      <c r="F211" s="127">
        <f>SUM(F204:F210)</f>
        <v>112.3</v>
      </c>
      <c r="G211" s="128">
        <f>SUM(G204:G210)</f>
        <v>854.9</v>
      </c>
    </row>
    <row r="212" spans="1:7" ht="24.95" customHeight="1" x14ac:dyDescent="0.25">
      <c r="A212" s="52"/>
      <c r="B212" s="52"/>
      <c r="C212" s="38"/>
      <c r="D212" s="38"/>
      <c r="E212" s="38"/>
      <c r="F212" s="38"/>
      <c r="G212" s="38"/>
    </row>
    <row r="213" spans="1:7" ht="24.95" customHeight="1" x14ac:dyDescent="0.3">
      <c r="A213" s="262" t="s">
        <v>8</v>
      </c>
      <c r="B213" s="262"/>
      <c r="C213" s="262"/>
      <c r="D213" s="262"/>
      <c r="E213" s="262"/>
      <c r="F213" s="262"/>
      <c r="G213" s="262"/>
    </row>
    <row r="214" spans="1:7" ht="24.95" customHeight="1" x14ac:dyDescent="0.25">
      <c r="A214" s="11" t="s">
        <v>183</v>
      </c>
      <c r="B214" s="12" t="s">
        <v>184</v>
      </c>
      <c r="C214" s="11" t="s">
        <v>176</v>
      </c>
      <c r="D214" s="11">
        <v>14.8</v>
      </c>
      <c r="E214" s="11">
        <v>9.3000000000000007</v>
      </c>
      <c r="F214" s="11">
        <v>6.3</v>
      </c>
      <c r="G214" s="11">
        <v>172</v>
      </c>
    </row>
    <row r="215" spans="1:7" ht="32.450000000000003" customHeight="1" x14ac:dyDescent="0.25">
      <c r="A215" s="11" t="s">
        <v>172</v>
      </c>
      <c r="B215" s="48" t="s">
        <v>173</v>
      </c>
      <c r="C215" s="11" t="s">
        <v>87</v>
      </c>
      <c r="D215" s="11">
        <v>7.1</v>
      </c>
      <c r="E215" s="11">
        <v>9.6</v>
      </c>
      <c r="F215" s="11">
        <v>12.1</v>
      </c>
      <c r="G215" s="11">
        <v>159.6</v>
      </c>
    </row>
    <row r="216" spans="1:7" ht="24.95" customHeight="1" x14ac:dyDescent="0.25">
      <c r="A216" s="11" t="s">
        <v>97</v>
      </c>
      <c r="B216" s="12" t="s">
        <v>84</v>
      </c>
      <c r="C216" s="11" t="s">
        <v>98</v>
      </c>
      <c r="D216" s="11">
        <v>16.8</v>
      </c>
      <c r="E216" s="11">
        <v>10.7</v>
      </c>
      <c r="F216" s="11">
        <v>4.5</v>
      </c>
      <c r="G216" s="11">
        <v>181</v>
      </c>
    </row>
    <row r="217" spans="1:7" ht="24.95" customHeight="1" x14ac:dyDescent="0.25">
      <c r="A217" s="11" t="s">
        <v>74</v>
      </c>
      <c r="B217" s="12" t="s">
        <v>75</v>
      </c>
      <c r="C217" s="14" t="s">
        <v>42</v>
      </c>
      <c r="D217" s="11">
        <v>10.1</v>
      </c>
      <c r="E217" s="11">
        <v>5.9</v>
      </c>
      <c r="F217" s="11">
        <v>67.3</v>
      </c>
      <c r="G217" s="11">
        <v>353.3</v>
      </c>
    </row>
    <row r="218" spans="1:7" ht="24.95" customHeight="1" x14ac:dyDescent="0.25">
      <c r="A218" s="11" t="s">
        <v>100</v>
      </c>
      <c r="B218" s="12" t="s">
        <v>95</v>
      </c>
      <c r="C218" s="14" t="s">
        <v>42</v>
      </c>
      <c r="D218" s="11">
        <v>0.1</v>
      </c>
      <c r="E218" s="11">
        <v>0</v>
      </c>
      <c r="F218" s="11">
        <v>21.7</v>
      </c>
      <c r="G218" s="11">
        <v>82.9</v>
      </c>
    </row>
    <row r="219" spans="1:7" ht="24.95" customHeight="1" x14ac:dyDescent="0.25">
      <c r="A219" s="11"/>
      <c r="B219" s="12" t="s">
        <v>34</v>
      </c>
      <c r="C219" s="14" t="s">
        <v>49</v>
      </c>
      <c r="D219" s="11">
        <v>3.8</v>
      </c>
      <c r="E219" s="11">
        <v>0.6</v>
      </c>
      <c r="F219" s="11">
        <v>24</v>
      </c>
      <c r="G219" s="11">
        <v>114</v>
      </c>
    </row>
    <row r="220" spans="1:7" ht="24.95" customHeight="1" thickBot="1" x14ac:dyDescent="0.3">
      <c r="A220" s="11"/>
      <c r="B220" s="12"/>
      <c r="C220" s="14"/>
      <c r="D220" s="35"/>
      <c r="E220" s="35"/>
      <c r="F220" s="35"/>
      <c r="G220" s="35"/>
    </row>
    <row r="221" spans="1:7" ht="24.95" customHeight="1" thickBot="1" x14ac:dyDescent="0.3">
      <c r="A221" s="19"/>
      <c r="B221" s="19"/>
      <c r="C221" s="20"/>
      <c r="D221" s="126">
        <f>SUM(D214:D220)</f>
        <v>52.7</v>
      </c>
      <c r="E221" s="127">
        <f>SUM(E214:E220)</f>
        <v>36.1</v>
      </c>
      <c r="F221" s="127">
        <f>SUM(F214:F220)</f>
        <v>135.89999999999998</v>
      </c>
      <c r="G221" s="128">
        <f>SUM(G214:G220)</f>
        <v>1062.8000000000002</v>
      </c>
    </row>
    <row r="222" spans="1:7" s="66" customFormat="1" ht="24.95" customHeight="1" x14ac:dyDescent="0.25">
      <c r="A222" s="53"/>
      <c r="B222" s="53"/>
      <c r="C222" s="49"/>
      <c r="D222" s="78"/>
      <c r="E222" s="78"/>
      <c r="F222" s="78"/>
      <c r="G222" s="136"/>
    </row>
    <row r="223" spans="1:7" ht="24.95" customHeight="1" x14ac:dyDescent="0.25">
      <c r="A223" s="49"/>
      <c r="B223" s="55"/>
      <c r="C223" s="49"/>
      <c r="D223" s="78"/>
      <c r="E223" s="78"/>
      <c r="F223" s="78"/>
      <c r="G223" s="78"/>
    </row>
    <row r="224" spans="1:7" ht="24.95" customHeight="1" x14ac:dyDescent="0.3">
      <c r="A224" s="262" t="s">
        <v>112</v>
      </c>
      <c r="B224" s="262"/>
      <c r="C224" s="262"/>
      <c r="D224" s="262"/>
      <c r="E224" s="262"/>
      <c r="F224" s="262"/>
      <c r="G224" s="262"/>
    </row>
    <row r="225" spans="1:7" ht="24.95" customHeight="1" x14ac:dyDescent="0.25">
      <c r="A225" s="11" t="s">
        <v>133</v>
      </c>
      <c r="B225" s="12" t="s">
        <v>177</v>
      </c>
      <c r="C225" s="13">
        <v>1.3333333333333334E-2</v>
      </c>
      <c r="D225" s="11">
        <v>12.9</v>
      </c>
      <c r="E225" s="11">
        <v>9.8000000000000007</v>
      </c>
      <c r="F225" s="11">
        <v>43.1</v>
      </c>
      <c r="G225" s="11">
        <v>314.10000000000002</v>
      </c>
    </row>
    <row r="226" spans="1:7" ht="24.95" customHeight="1" x14ac:dyDescent="0.25">
      <c r="A226" s="11" t="s">
        <v>122</v>
      </c>
      <c r="B226" s="12" t="s">
        <v>125</v>
      </c>
      <c r="C226" s="34" t="s">
        <v>42</v>
      </c>
      <c r="D226" s="11">
        <v>5.4</v>
      </c>
      <c r="E226" s="11">
        <v>5</v>
      </c>
      <c r="F226" s="11">
        <v>21.6</v>
      </c>
      <c r="G226" s="11">
        <v>158</v>
      </c>
    </row>
    <row r="227" spans="1:7" ht="24.95" customHeight="1" thickBot="1" x14ac:dyDescent="0.3">
      <c r="A227" s="11"/>
      <c r="B227" s="12"/>
      <c r="C227" s="13"/>
      <c r="D227" s="35"/>
      <c r="E227" s="35"/>
      <c r="F227" s="35"/>
      <c r="G227" s="35"/>
    </row>
    <row r="228" spans="1:7" ht="24.95" customHeight="1" thickBot="1" x14ac:dyDescent="0.3">
      <c r="A228" s="69"/>
      <c r="B228" s="73"/>
      <c r="C228" s="83"/>
      <c r="D228" s="126">
        <f>SUM(D225:D227)</f>
        <v>18.3</v>
      </c>
      <c r="E228" s="127">
        <f>SUM(E225:E227)</f>
        <v>14.8</v>
      </c>
      <c r="F228" s="127">
        <f>SUM(F225:F227)</f>
        <v>64.7</v>
      </c>
      <c r="G228" s="128">
        <f>SUM(G225:G227)</f>
        <v>472.1</v>
      </c>
    </row>
    <row r="229" spans="1:7" ht="101.25" customHeight="1" thickBot="1" x14ac:dyDescent="0.3">
      <c r="A229" s="69"/>
      <c r="B229" s="73"/>
      <c r="C229" s="83"/>
      <c r="D229" s="78"/>
      <c r="E229" s="78"/>
      <c r="F229" s="78"/>
      <c r="G229" s="78"/>
    </row>
    <row r="230" spans="1:7" ht="24.95" customHeight="1" thickBot="1" x14ac:dyDescent="0.3">
      <c r="A230" s="263" t="s">
        <v>9</v>
      </c>
      <c r="B230" s="264"/>
      <c r="C230" s="264"/>
      <c r="D230" s="134">
        <f>SUM(+D228+D223+D221+D211)</f>
        <v>113.5</v>
      </c>
      <c r="E230" s="134">
        <f>SUM(E228+E223+E221+E211)</f>
        <v>78.5</v>
      </c>
      <c r="F230" s="134">
        <f>SUM(F228+F223+F221+F211)</f>
        <v>312.89999999999998</v>
      </c>
      <c r="G230" s="135">
        <f>SUM(G228+G223+G221+G211)</f>
        <v>2389.8000000000002</v>
      </c>
    </row>
    <row r="231" spans="1:7" ht="24.95" customHeight="1" x14ac:dyDescent="0.3">
      <c r="A231" s="265" t="s">
        <v>113</v>
      </c>
      <c r="B231" s="266"/>
      <c r="C231" s="266"/>
      <c r="D231" s="266"/>
      <c r="E231" s="266"/>
      <c r="F231" s="266"/>
      <c r="G231" s="266"/>
    </row>
    <row r="232" spans="1:7" s="40" customFormat="1" ht="24.95" customHeight="1" x14ac:dyDescent="0.25">
      <c r="A232" s="59" t="s">
        <v>0</v>
      </c>
      <c r="B232" s="60" t="s">
        <v>1</v>
      </c>
      <c r="C232" s="61" t="s">
        <v>2</v>
      </c>
      <c r="D232" s="60" t="s">
        <v>3</v>
      </c>
      <c r="E232" s="60" t="s">
        <v>4</v>
      </c>
      <c r="F232" s="59" t="s">
        <v>5</v>
      </c>
      <c r="G232" s="60" t="s">
        <v>6</v>
      </c>
    </row>
    <row r="233" spans="1:7" ht="24.95" customHeight="1" x14ac:dyDescent="0.3">
      <c r="A233" s="262" t="s">
        <v>7</v>
      </c>
      <c r="B233" s="262"/>
      <c r="C233" s="262"/>
      <c r="D233" s="262"/>
      <c r="E233" s="262"/>
      <c r="F233" s="262"/>
      <c r="G233" s="262"/>
    </row>
    <row r="234" spans="1:7" ht="24.95" customHeight="1" x14ac:dyDescent="0.25">
      <c r="A234" s="11"/>
      <c r="B234" s="12" t="s">
        <v>198</v>
      </c>
      <c r="C234" s="103">
        <v>0.01</v>
      </c>
      <c r="D234" s="11">
        <v>0.8</v>
      </c>
      <c r="E234" s="11">
        <v>0</v>
      </c>
      <c r="F234" s="11">
        <v>3</v>
      </c>
      <c r="G234" s="11">
        <v>15</v>
      </c>
    </row>
    <row r="235" spans="1:7" ht="24.95" customHeight="1" x14ac:dyDescent="0.25">
      <c r="A235" s="11" t="s">
        <v>168</v>
      </c>
      <c r="B235" s="12" t="s">
        <v>169</v>
      </c>
      <c r="C235" s="11" t="s">
        <v>56</v>
      </c>
      <c r="D235" s="11">
        <v>18.899999999999999</v>
      </c>
      <c r="E235" s="11">
        <v>10.199999999999999</v>
      </c>
      <c r="F235" s="11">
        <v>3.2</v>
      </c>
      <c r="G235" s="11">
        <v>180.2</v>
      </c>
    </row>
    <row r="236" spans="1:7" ht="24.95" customHeight="1" x14ac:dyDescent="0.25">
      <c r="A236" s="11" t="s">
        <v>46</v>
      </c>
      <c r="B236" s="12" t="s">
        <v>47</v>
      </c>
      <c r="C236" s="103">
        <v>5.0000000000000001E-3</v>
      </c>
      <c r="D236" s="11">
        <v>4.13</v>
      </c>
      <c r="E236" s="11">
        <v>6.2</v>
      </c>
      <c r="F236" s="11">
        <v>32.9</v>
      </c>
      <c r="G236" s="11">
        <v>197.3</v>
      </c>
    </row>
    <row r="237" spans="1:7" ht="24.95" customHeight="1" x14ac:dyDescent="0.25">
      <c r="A237" s="11" t="s">
        <v>50</v>
      </c>
      <c r="B237" s="12" t="s">
        <v>51</v>
      </c>
      <c r="C237" s="11" t="s">
        <v>42</v>
      </c>
      <c r="D237" s="11">
        <v>1.67</v>
      </c>
      <c r="E237" s="11">
        <v>1.05</v>
      </c>
      <c r="F237" s="11">
        <v>20.29</v>
      </c>
      <c r="G237" s="11">
        <v>93.1</v>
      </c>
    </row>
    <row r="238" spans="1:7" ht="24.95" customHeight="1" x14ac:dyDescent="0.25">
      <c r="A238" s="11"/>
      <c r="B238" s="12" t="s">
        <v>43</v>
      </c>
      <c r="C238" s="14" t="s">
        <v>44</v>
      </c>
      <c r="D238" s="11">
        <v>3.8</v>
      </c>
      <c r="E238" s="11">
        <v>1.5</v>
      </c>
      <c r="F238" s="11">
        <v>25.4</v>
      </c>
      <c r="G238" s="11">
        <v>132</v>
      </c>
    </row>
    <row r="239" spans="1:7" ht="24.95" customHeight="1" thickBot="1" x14ac:dyDescent="0.3">
      <c r="A239" s="11"/>
      <c r="B239" s="12" t="s">
        <v>83</v>
      </c>
      <c r="C239" s="14" t="s">
        <v>42</v>
      </c>
      <c r="D239" s="35">
        <v>3</v>
      </c>
      <c r="E239" s="35">
        <v>0</v>
      </c>
      <c r="F239" s="35">
        <v>44.8</v>
      </c>
      <c r="G239" s="35">
        <v>182</v>
      </c>
    </row>
    <row r="240" spans="1:7" ht="24.95" customHeight="1" thickBot="1" x14ac:dyDescent="0.3">
      <c r="A240" s="21"/>
      <c r="B240" s="21"/>
      <c r="C240" s="22"/>
      <c r="D240" s="126">
        <f>SUM(D234:D239)</f>
        <v>32.299999999999997</v>
      </c>
      <c r="E240" s="127">
        <f>SUM(E234:E239)</f>
        <v>18.95</v>
      </c>
      <c r="F240" s="127">
        <f>SUM(F234:F239)</f>
        <v>129.58999999999997</v>
      </c>
      <c r="G240" s="128">
        <f>SUM(G234:G239)</f>
        <v>799.6</v>
      </c>
    </row>
    <row r="241" spans="1:7" ht="24.95" customHeight="1" x14ac:dyDescent="0.25">
      <c r="A241" s="52"/>
      <c r="B241" s="52"/>
      <c r="C241" s="38"/>
      <c r="D241" s="38"/>
      <c r="E241" s="38"/>
      <c r="F241" s="38"/>
      <c r="G241" s="38"/>
    </row>
    <row r="242" spans="1:7" ht="24.95" customHeight="1" x14ac:dyDescent="0.3">
      <c r="A242" s="262" t="s">
        <v>8</v>
      </c>
      <c r="B242" s="262"/>
      <c r="C242" s="262"/>
      <c r="D242" s="262"/>
      <c r="E242" s="262"/>
      <c r="F242" s="262"/>
      <c r="G242" s="262"/>
    </row>
    <row r="243" spans="1:7" ht="24.75" customHeight="1" x14ac:dyDescent="0.25">
      <c r="A243" s="11" t="s">
        <v>60</v>
      </c>
      <c r="B243" s="12" t="s">
        <v>155</v>
      </c>
      <c r="C243" s="14" t="s">
        <v>56</v>
      </c>
      <c r="D243" s="11">
        <v>3.1</v>
      </c>
      <c r="E243" s="11">
        <v>18.100000000000001</v>
      </c>
      <c r="F243" s="11">
        <v>10.9</v>
      </c>
      <c r="G243" s="11">
        <v>215</v>
      </c>
    </row>
    <row r="244" spans="1:7" ht="32.25" customHeight="1" x14ac:dyDescent="0.25">
      <c r="A244" s="11" t="s">
        <v>79</v>
      </c>
      <c r="B244" s="15" t="s">
        <v>179</v>
      </c>
      <c r="C244" s="14" t="s">
        <v>87</v>
      </c>
      <c r="D244" s="11">
        <v>8.4</v>
      </c>
      <c r="E244" s="11">
        <v>8.9</v>
      </c>
      <c r="F244" s="11">
        <v>24.6</v>
      </c>
      <c r="G244" s="11">
        <v>205.6</v>
      </c>
    </row>
    <row r="245" spans="1:7" ht="24.75" customHeight="1" x14ac:dyDescent="0.25">
      <c r="A245" s="11" t="s">
        <v>200</v>
      </c>
      <c r="B245" s="12" t="s">
        <v>213</v>
      </c>
      <c r="C245" s="14" t="s">
        <v>214</v>
      </c>
      <c r="D245" s="11">
        <v>17.8</v>
      </c>
      <c r="E245" s="11">
        <v>15.7</v>
      </c>
      <c r="F245" s="11">
        <v>7.3</v>
      </c>
      <c r="G245" s="11">
        <v>180.7</v>
      </c>
    </row>
    <row r="246" spans="1:7" ht="24.95" customHeight="1" x14ac:dyDescent="0.25">
      <c r="A246" s="11" t="s">
        <v>72</v>
      </c>
      <c r="B246" s="12" t="s">
        <v>73</v>
      </c>
      <c r="C246" s="14" t="s">
        <v>42</v>
      </c>
      <c r="D246" s="11">
        <v>4.0999999999999996</v>
      </c>
      <c r="E246" s="11">
        <v>8.1</v>
      </c>
      <c r="F246" s="11">
        <v>26.2</v>
      </c>
      <c r="G246" s="11">
        <v>190</v>
      </c>
    </row>
    <row r="247" spans="1:7" ht="28.35" customHeight="1" x14ac:dyDescent="0.25">
      <c r="A247" s="11" t="s">
        <v>205</v>
      </c>
      <c r="B247" s="48" t="s">
        <v>206</v>
      </c>
      <c r="C247" s="14" t="s">
        <v>42</v>
      </c>
      <c r="D247" s="11">
        <v>0.2</v>
      </c>
      <c r="E247" s="11">
        <v>0</v>
      </c>
      <c r="F247" s="11">
        <v>27.8</v>
      </c>
      <c r="G247" s="11">
        <v>106.8</v>
      </c>
    </row>
    <row r="248" spans="1:7" ht="24.95" customHeight="1" x14ac:dyDescent="0.25">
      <c r="A248" s="11"/>
      <c r="B248" s="12" t="s">
        <v>34</v>
      </c>
      <c r="C248" s="14" t="s">
        <v>49</v>
      </c>
      <c r="D248" s="11">
        <v>3.8</v>
      </c>
      <c r="E248" s="11">
        <v>0.6</v>
      </c>
      <c r="F248" s="11">
        <v>24</v>
      </c>
      <c r="G248" s="11">
        <v>114</v>
      </c>
    </row>
    <row r="249" spans="1:7" ht="24.95" customHeight="1" thickBot="1" x14ac:dyDescent="0.3">
      <c r="A249" s="11"/>
      <c r="B249" s="12"/>
      <c r="C249" s="14"/>
      <c r="D249" s="35"/>
      <c r="E249" s="35"/>
      <c r="F249" s="35"/>
      <c r="G249" s="35"/>
    </row>
    <row r="250" spans="1:7" ht="24.95" customHeight="1" thickBot="1" x14ac:dyDescent="0.3">
      <c r="A250" s="21"/>
      <c r="B250" s="21"/>
      <c r="C250" s="22"/>
      <c r="D250" s="126">
        <f>D243+D244+D245+D246+D247+D248+D249</f>
        <v>37.4</v>
      </c>
      <c r="E250" s="127">
        <f>E243+E244+E245+E246+E247+E248+E249</f>
        <v>51.400000000000006</v>
      </c>
      <c r="F250" s="127">
        <f t="shared" ref="F250" si="7">F243+F244+F245+F246+F247+F248+F249</f>
        <v>120.8</v>
      </c>
      <c r="G250" s="128">
        <f>SUM(G243:G249)</f>
        <v>1012.0999999999999</v>
      </c>
    </row>
    <row r="251" spans="1:7" ht="24.95" customHeight="1" x14ac:dyDescent="0.25">
      <c r="A251" s="19"/>
      <c r="B251" s="19"/>
      <c r="C251" s="20"/>
      <c r="D251" s="20"/>
      <c r="E251" s="20"/>
      <c r="F251" s="20"/>
      <c r="G251" s="20"/>
    </row>
    <row r="252" spans="1:7" ht="24.95" customHeight="1" x14ac:dyDescent="0.25">
      <c r="A252" s="44"/>
      <c r="B252" s="55"/>
      <c r="C252" s="49"/>
      <c r="D252" s="78"/>
      <c r="E252" s="78"/>
      <c r="F252" s="78"/>
      <c r="G252" s="78"/>
    </row>
    <row r="253" spans="1:7" ht="24.95" customHeight="1" x14ac:dyDescent="0.3">
      <c r="A253" s="262" t="s">
        <v>112</v>
      </c>
      <c r="B253" s="262"/>
      <c r="C253" s="262"/>
      <c r="D253" s="262"/>
      <c r="E253" s="262"/>
      <c r="F253" s="262"/>
      <c r="G253" s="262"/>
    </row>
    <row r="254" spans="1:7" ht="24.95" customHeight="1" x14ac:dyDescent="0.25">
      <c r="A254" s="23" t="s">
        <v>131</v>
      </c>
      <c r="B254" s="12" t="s">
        <v>134</v>
      </c>
      <c r="C254" s="11" t="s">
        <v>42</v>
      </c>
      <c r="D254" s="11">
        <v>6.8</v>
      </c>
      <c r="E254" s="11">
        <v>9.9</v>
      </c>
      <c r="F254" s="11">
        <v>122.4</v>
      </c>
      <c r="G254" s="11">
        <v>120</v>
      </c>
    </row>
    <row r="255" spans="1:7" ht="24.95" customHeight="1" x14ac:dyDescent="0.25">
      <c r="A255" s="99" t="s">
        <v>64</v>
      </c>
      <c r="B255" s="100" t="s">
        <v>181</v>
      </c>
      <c r="C255" s="101" t="s">
        <v>41</v>
      </c>
      <c r="D255" s="101">
        <v>30.2</v>
      </c>
      <c r="E255" s="101">
        <v>21.2</v>
      </c>
      <c r="F255" s="101">
        <v>19.100000000000001</v>
      </c>
      <c r="G255" s="101">
        <v>395</v>
      </c>
    </row>
    <row r="256" spans="1:7" ht="24.95" customHeight="1" thickBot="1" x14ac:dyDescent="0.3">
      <c r="A256" s="23"/>
      <c r="B256" s="12"/>
      <c r="C256" s="82"/>
      <c r="D256" s="35"/>
      <c r="E256" s="35"/>
      <c r="F256" s="35"/>
      <c r="G256" s="35"/>
    </row>
    <row r="257" spans="1:7" ht="24.95" customHeight="1" thickBot="1" x14ac:dyDescent="0.3">
      <c r="A257" s="69"/>
      <c r="B257" s="73"/>
      <c r="C257" s="71"/>
      <c r="D257" s="126">
        <f>SUM(D254:D256)</f>
        <v>37</v>
      </c>
      <c r="E257" s="127">
        <f>SUM(E254:E256)</f>
        <v>31.1</v>
      </c>
      <c r="F257" s="127">
        <f>SUM(F254:F256)</f>
        <v>141.5</v>
      </c>
      <c r="G257" s="128">
        <f>SUM(G254:G256)</f>
        <v>515</v>
      </c>
    </row>
    <row r="258" spans="1:7" ht="123" customHeight="1" thickBot="1" x14ac:dyDescent="0.3">
      <c r="A258" s="69"/>
      <c r="B258" s="73"/>
      <c r="C258" s="71"/>
      <c r="D258" s="78"/>
      <c r="E258" s="78"/>
      <c r="F258" s="78" t="s">
        <v>182</v>
      </c>
      <c r="G258" s="78"/>
    </row>
    <row r="259" spans="1:7" ht="24.95" customHeight="1" thickBot="1" x14ac:dyDescent="0.3">
      <c r="A259" s="280" t="s">
        <v>9</v>
      </c>
      <c r="B259" s="281"/>
      <c r="C259" s="281"/>
      <c r="D259" s="129">
        <f>SUM(+D257+D252+D250+D240)</f>
        <v>106.7</v>
      </c>
      <c r="E259" s="129">
        <f>SUM(E257+E252+E250+E240)</f>
        <v>101.45</v>
      </c>
      <c r="F259" s="129">
        <f>SUM(F257+F252+F250+F240)</f>
        <v>391.89</v>
      </c>
      <c r="G259" s="130">
        <f>SUM(G257+G252+G250+G240)</f>
        <v>2326.6999999999998</v>
      </c>
    </row>
    <row r="260" spans="1:7" ht="24.95" customHeight="1" x14ac:dyDescent="0.3">
      <c r="A260" s="265" t="s">
        <v>114</v>
      </c>
      <c r="B260" s="266"/>
      <c r="C260" s="266"/>
      <c r="D260" s="266"/>
      <c r="E260" s="266"/>
      <c r="F260" s="266"/>
      <c r="G260" s="266"/>
    </row>
    <row r="261" spans="1:7" ht="24.95" customHeight="1" x14ac:dyDescent="0.25">
      <c r="A261" s="51" t="s">
        <v>0</v>
      </c>
      <c r="B261" s="10" t="s">
        <v>1</v>
      </c>
      <c r="C261" s="11" t="s">
        <v>2</v>
      </c>
      <c r="D261" s="10" t="s">
        <v>3</v>
      </c>
      <c r="E261" s="10" t="s">
        <v>4</v>
      </c>
      <c r="F261" s="2" t="s">
        <v>5</v>
      </c>
      <c r="G261" s="10" t="s">
        <v>6</v>
      </c>
    </row>
    <row r="262" spans="1:7" ht="24.95" customHeight="1" x14ac:dyDescent="0.3">
      <c r="A262" s="262" t="s">
        <v>7</v>
      </c>
      <c r="B262" s="262"/>
      <c r="C262" s="262"/>
      <c r="D262" s="262"/>
      <c r="E262" s="262"/>
      <c r="F262" s="262"/>
      <c r="G262" s="262"/>
    </row>
    <row r="263" spans="1:7" ht="24.95" customHeight="1" x14ac:dyDescent="0.25">
      <c r="A263" s="11"/>
      <c r="B263" s="12" t="s">
        <v>28</v>
      </c>
      <c r="C263" s="43" t="s">
        <v>159</v>
      </c>
      <c r="D263" s="23">
        <v>0.1</v>
      </c>
      <c r="E263" s="23">
        <v>7.3</v>
      </c>
      <c r="F263" s="23">
        <v>0.1</v>
      </c>
      <c r="G263" s="102">
        <v>66</v>
      </c>
    </row>
    <row r="264" spans="1:7" ht="24.95" customHeight="1" x14ac:dyDescent="0.25">
      <c r="A264" s="11" t="s">
        <v>53</v>
      </c>
      <c r="B264" s="12" t="s">
        <v>57</v>
      </c>
      <c r="C264" s="43" t="s">
        <v>54</v>
      </c>
      <c r="D264" s="23">
        <v>19.7</v>
      </c>
      <c r="E264" s="23">
        <v>18.850000000000001</v>
      </c>
      <c r="F264" s="23">
        <v>18.3</v>
      </c>
      <c r="G264" s="102">
        <v>317</v>
      </c>
    </row>
    <row r="265" spans="1:7" ht="24.95" customHeight="1" x14ac:dyDescent="0.25">
      <c r="A265" s="11" t="s">
        <v>77</v>
      </c>
      <c r="B265" s="12" t="s">
        <v>76</v>
      </c>
      <c r="C265" s="43" t="s">
        <v>42</v>
      </c>
      <c r="D265" s="23">
        <v>8.4</v>
      </c>
      <c r="E265" s="23">
        <v>7.2</v>
      </c>
      <c r="F265" s="102">
        <v>45</v>
      </c>
      <c r="G265" s="102">
        <v>283</v>
      </c>
    </row>
    <row r="266" spans="1:7" ht="24.95" customHeight="1" x14ac:dyDescent="0.25">
      <c r="A266" s="11" t="s">
        <v>58</v>
      </c>
      <c r="B266" s="12" t="s">
        <v>59</v>
      </c>
      <c r="C266" s="43" t="s">
        <v>42</v>
      </c>
      <c r="D266" s="23">
        <v>2.8</v>
      </c>
      <c r="E266" s="23">
        <v>3.2</v>
      </c>
      <c r="F266" s="23">
        <v>24.7</v>
      </c>
      <c r="G266" s="102">
        <v>134</v>
      </c>
    </row>
    <row r="267" spans="1:7" ht="24.95" customHeight="1" x14ac:dyDescent="0.25">
      <c r="A267" s="11"/>
      <c r="B267" s="12" t="s">
        <v>43</v>
      </c>
      <c r="C267" s="43" t="s">
        <v>44</v>
      </c>
      <c r="D267" s="23">
        <v>3.8</v>
      </c>
      <c r="E267" s="23">
        <v>1.5</v>
      </c>
      <c r="F267" s="23">
        <v>25.4</v>
      </c>
      <c r="G267" s="102">
        <v>132</v>
      </c>
    </row>
    <row r="268" spans="1:7" ht="24.95" customHeight="1" thickBot="1" x14ac:dyDescent="0.3">
      <c r="A268" s="23"/>
      <c r="B268" s="12"/>
      <c r="C268" s="43"/>
      <c r="D268" s="54"/>
      <c r="E268" s="54"/>
      <c r="F268" s="54"/>
      <c r="G268" s="54"/>
    </row>
    <row r="269" spans="1:7" ht="24.95" customHeight="1" thickBot="1" x14ac:dyDescent="0.3">
      <c r="D269" s="131">
        <f>SUM(D263:D268)</f>
        <v>34.800000000000004</v>
      </c>
      <c r="E269" s="132">
        <f>SUM(E263:E268)</f>
        <v>38.050000000000004</v>
      </c>
      <c r="F269" s="132">
        <f>SUM(F263:F268)</f>
        <v>113.5</v>
      </c>
      <c r="G269" s="133">
        <f>SUM(G263:G268)</f>
        <v>932</v>
      </c>
    </row>
    <row r="270" spans="1:7" ht="24.95" customHeight="1" x14ac:dyDescent="0.25">
      <c r="A270" s="52"/>
      <c r="B270" s="52"/>
      <c r="C270" s="38"/>
      <c r="D270" s="38"/>
      <c r="E270" s="38"/>
      <c r="F270" s="38"/>
      <c r="G270" s="38"/>
    </row>
    <row r="271" spans="1:7" ht="24.95" customHeight="1" x14ac:dyDescent="0.3">
      <c r="A271" s="262" t="s">
        <v>8</v>
      </c>
      <c r="B271" s="262"/>
      <c r="C271" s="262"/>
      <c r="D271" s="262"/>
      <c r="E271" s="262"/>
      <c r="F271" s="262"/>
      <c r="G271" s="262"/>
    </row>
    <row r="272" spans="1:7" ht="24.95" customHeight="1" x14ac:dyDescent="0.25">
      <c r="A272" s="11"/>
      <c r="B272" s="12" t="s">
        <v>207</v>
      </c>
      <c r="C272" s="11" t="s">
        <v>303</v>
      </c>
      <c r="D272" s="11">
        <v>0.72</v>
      </c>
      <c r="E272" s="11">
        <v>0</v>
      </c>
      <c r="F272" s="11">
        <v>5.04</v>
      </c>
      <c r="G272" s="11">
        <v>22.8</v>
      </c>
    </row>
    <row r="273" spans="1:7" ht="31.5" customHeight="1" x14ac:dyDescent="0.25">
      <c r="A273" s="11" t="s">
        <v>185</v>
      </c>
      <c r="B273" s="15" t="s">
        <v>186</v>
      </c>
      <c r="C273" s="11" t="s">
        <v>86</v>
      </c>
      <c r="D273" s="11">
        <v>8.4</v>
      </c>
      <c r="E273" s="11">
        <v>9.5</v>
      </c>
      <c r="F273" s="11">
        <v>17</v>
      </c>
      <c r="G273" s="11">
        <v>187.5</v>
      </c>
    </row>
    <row r="274" spans="1:7" ht="30" customHeight="1" x14ac:dyDescent="0.25">
      <c r="A274" s="11" t="s">
        <v>211</v>
      </c>
      <c r="B274" s="48" t="s">
        <v>215</v>
      </c>
      <c r="C274" s="34" t="s">
        <v>212</v>
      </c>
      <c r="D274" s="11">
        <v>16.3</v>
      </c>
      <c r="E274" s="11">
        <v>8.8000000000000007</v>
      </c>
      <c r="F274" s="11">
        <v>9.5</v>
      </c>
      <c r="G274" s="11">
        <v>187</v>
      </c>
    </row>
    <row r="275" spans="1:7" ht="24.95" customHeight="1" x14ac:dyDescent="0.25">
      <c r="A275" s="11" t="s">
        <v>69</v>
      </c>
      <c r="B275" s="12" t="s">
        <v>70</v>
      </c>
      <c r="C275" s="11" t="s">
        <v>42</v>
      </c>
      <c r="D275" s="11">
        <v>7.9</v>
      </c>
      <c r="E275" s="11">
        <v>7.2</v>
      </c>
      <c r="F275" s="11">
        <v>52.5</v>
      </c>
      <c r="G275" s="11">
        <v>298.89999999999998</v>
      </c>
    </row>
    <row r="276" spans="1:7" ht="24.95" customHeight="1" x14ac:dyDescent="0.25">
      <c r="A276" s="11"/>
      <c r="B276" s="12" t="s">
        <v>33</v>
      </c>
      <c r="C276" s="11" t="s">
        <v>42</v>
      </c>
      <c r="D276" s="11">
        <v>0</v>
      </c>
      <c r="E276" s="11">
        <v>0</v>
      </c>
      <c r="F276" s="11">
        <v>23</v>
      </c>
      <c r="G276" s="11">
        <v>92</v>
      </c>
    </row>
    <row r="277" spans="1:7" ht="24.95" customHeight="1" x14ac:dyDescent="0.25">
      <c r="A277" s="11"/>
      <c r="B277" s="12" t="s">
        <v>34</v>
      </c>
      <c r="C277" s="14" t="s">
        <v>49</v>
      </c>
      <c r="D277" s="11">
        <v>3.8</v>
      </c>
      <c r="E277" s="11">
        <v>0.6</v>
      </c>
      <c r="F277" s="11">
        <v>24</v>
      </c>
      <c r="G277" s="11">
        <v>114</v>
      </c>
    </row>
    <row r="278" spans="1:7" ht="24.95" customHeight="1" thickBot="1" x14ac:dyDescent="0.3">
      <c r="A278" s="11"/>
      <c r="B278" s="12" t="s">
        <v>208</v>
      </c>
      <c r="C278" s="14" t="s">
        <v>42</v>
      </c>
      <c r="D278" s="35">
        <v>3</v>
      </c>
      <c r="E278" s="35">
        <v>0</v>
      </c>
      <c r="F278" s="35">
        <v>44.8</v>
      </c>
      <c r="G278" s="35">
        <v>182</v>
      </c>
    </row>
    <row r="279" spans="1:7" ht="24.95" customHeight="1" thickBot="1" x14ac:dyDescent="0.3">
      <c r="A279" s="21"/>
      <c r="B279" s="21"/>
      <c r="C279" s="22"/>
      <c r="D279" s="126">
        <f>D272+D273+D274+D275+D276+D277+D278</f>
        <v>40.119999999999997</v>
      </c>
      <c r="E279" s="127">
        <f>E272+E273+E274+E275+E276+E277+E278</f>
        <v>26.1</v>
      </c>
      <c r="F279" s="127">
        <f t="shared" ref="F279" si="8">F272+F273+F274+F275+F276+F277+F278</f>
        <v>175.83999999999997</v>
      </c>
      <c r="G279" s="128">
        <f t="shared" ref="G279" si="9">G272+G273+G274+G275+G276+G277+G278</f>
        <v>1084.2</v>
      </c>
    </row>
    <row r="280" spans="1:7" ht="24.95" customHeight="1" x14ac:dyDescent="0.25">
      <c r="A280" s="44"/>
      <c r="B280" s="55"/>
      <c r="C280" s="85"/>
      <c r="D280" s="78"/>
      <c r="E280" s="78"/>
      <c r="F280" s="78"/>
      <c r="G280" s="78"/>
    </row>
    <row r="281" spans="1:7" ht="24.95" customHeight="1" x14ac:dyDescent="0.3">
      <c r="A281" s="268" t="s">
        <v>112</v>
      </c>
      <c r="B281" s="268"/>
      <c r="C281" s="268"/>
      <c r="D281" s="268"/>
      <c r="E281" s="268"/>
      <c r="F281" s="268"/>
      <c r="G281" s="268"/>
    </row>
    <row r="282" spans="1:7" ht="24.95" customHeight="1" x14ac:dyDescent="0.25">
      <c r="A282" s="23" t="s">
        <v>122</v>
      </c>
      <c r="B282" s="12" t="s">
        <v>236</v>
      </c>
      <c r="C282" s="103">
        <v>5.0000000000000001E-3</v>
      </c>
      <c r="D282" s="11">
        <v>10</v>
      </c>
      <c r="E282" s="11">
        <v>6.4</v>
      </c>
      <c r="F282" s="11">
        <v>17</v>
      </c>
      <c r="G282" s="11">
        <v>161.4</v>
      </c>
    </row>
    <row r="283" spans="1:7" ht="24.95" customHeight="1" x14ac:dyDescent="0.25">
      <c r="A283" s="23" t="s">
        <v>128</v>
      </c>
      <c r="B283" s="12" t="s">
        <v>187</v>
      </c>
      <c r="C283" s="11" t="s">
        <v>56</v>
      </c>
      <c r="D283" s="11">
        <v>5.6</v>
      </c>
      <c r="E283" s="11">
        <v>5.3</v>
      </c>
      <c r="F283" s="11">
        <v>61.9</v>
      </c>
      <c r="G283" s="11">
        <v>313.2</v>
      </c>
    </row>
    <row r="284" spans="1:7" ht="24.95" customHeight="1" thickBot="1" x14ac:dyDescent="0.3">
      <c r="A284" s="23"/>
      <c r="B284" s="12"/>
      <c r="C284" s="13"/>
      <c r="D284" s="35"/>
      <c r="E284" s="35"/>
      <c r="F284" s="35"/>
      <c r="G284" s="35"/>
    </row>
    <row r="285" spans="1:7" ht="24.95" customHeight="1" thickBot="1" x14ac:dyDescent="0.3">
      <c r="A285" s="104"/>
      <c r="B285" s="105"/>
      <c r="C285" s="98"/>
      <c r="D285" s="126">
        <f>SUM(D282:D284)</f>
        <v>15.6</v>
      </c>
      <c r="E285" s="127">
        <f>SUM(E282:E284)</f>
        <v>11.7</v>
      </c>
      <c r="F285" s="127">
        <f>SUM(F282:F284)</f>
        <v>78.900000000000006</v>
      </c>
      <c r="G285" s="128">
        <f>SUM(G282:G284)</f>
        <v>474.6</v>
      </c>
    </row>
    <row r="286" spans="1:7" s="52" customFormat="1" ht="142.5" customHeight="1" thickBot="1" x14ac:dyDescent="0.3">
      <c r="A286" s="69"/>
      <c r="B286" s="73"/>
      <c r="C286" s="71"/>
      <c r="D286" s="78"/>
      <c r="E286" s="78"/>
      <c r="F286" s="78"/>
      <c r="G286" s="78"/>
    </row>
    <row r="287" spans="1:7" ht="24.95" customHeight="1" thickBot="1" x14ac:dyDescent="0.3">
      <c r="A287" s="280" t="s">
        <v>9</v>
      </c>
      <c r="B287" s="281"/>
      <c r="C287" s="281"/>
      <c r="D287" s="129">
        <f>SUM(D285+D280+D279+D269)</f>
        <v>90.52000000000001</v>
      </c>
      <c r="E287" s="129">
        <f>SUM(E285+E280+E279+E269)</f>
        <v>75.849999999999994</v>
      </c>
      <c r="F287" s="129">
        <f>SUM(F285+F280+F279+F269)</f>
        <v>368.24</v>
      </c>
      <c r="G287" s="130">
        <f>SUM(G285+G280+G279+G269)</f>
        <v>2490.8000000000002</v>
      </c>
    </row>
    <row r="288" spans="1:7" ht="24.95" customHeight="1" x14ac:dyDescent="0.3">
      <c r="A288" s="278" t="s">
        <v>115</v>
      </c>
      <c r="B288" s="279"/>
      <c r="C288" s="279"/>
      <c r="D288" s="279"/>
      <c r="E288" s="279"/>
      <c r="F288" s="279"/>
      <c r="G288" s="279"/>
    </row>
    <row r="289" spans="1:9" s="40" customFormat="1" ht="24.95" customHeight="1" x14ac:dyDescent="0.25">
      <c r="A289" s="59" t="s">
        <v>0</v>
      </c>
      <c r="B289" s="60" t="s">
        <v>1</v>
      </c>
      <c r="C289" s="61" t="s">
        <v>2</v>
      </c>
      <c r="D289" s="60" t="s">
        <v>3</v>
      </c>
      <c r="E289" s="60" t="s">
        <v>4</v>
      </c>
      <c r="F289" s="59" t="s">
        <v>5</v>
      </c>
      <c r="G289" s="60" t="s">
        <v>6</v>
      </c>
    </row>
    <row r="290" spans="1:9" ht="24.95" customHeight="1" x14ac:dyDescent="0.3">
      <c r="A290" s="262" t="s">
        <v>7</v>
      </c>
      <c r="B290" s="262"/>
      <c r="C290" s="262"/>
      <c r="D290" s="262"/>
      <c r="E290" s="262"/>
      <c r="F290" s="262"/>
      <c r="G290" s="262"/>
    </row>
    <row r="291" spans="1:9" ht="19.350000000000001" customHeight="1" x14ac:dyDescent="0.25">
      <c r="A291" s="11"/>
      <c r="B291" s="12"/>
      <c r="C291" s="11"/>
      <c r="D291" s="11"/>
      <c r="E291" s="11"/>
      <c r="F291" s="11"/>
      <c r="G291" s="11"/>
    </row>
    <row r="292" spans="1:9" ht="33" customHeight="1" x14ac:dyDescent="0.25">
      <c r="A292" s="11" t="s">
        <v>135</v>
      </c>
      <c r="B292" s="48" t="s">
        <v>39</v>
      </c>
      <c r="C292" s="11" t="s">
        <v>82</v>
      </c>
      <c r="D292" s="11">
        <v>28.2</v>
      </c>
      <c r="E292" s="11">
        <v>24.1</v>
      </c>
      <c r="F292" s="11">
        <v>27.8</v>
      </c>
      <c r="G292" s="11">
        <v>443</v>
      </c>
    </row>
    <row r="293" spans="1:9" ht="24.95" customHeight="1" x14ac:dyDescent="0.25">
      <c r="A293" s="11" t="s">
        <v>78</v>
      </c>
      <c r="B293" s="12" t="s">
        <v>119</v>
      </c>
      <c r="C293" s="11" t="s">
        <v>42</v>
      </c>
      <c r="D293" s="11">
        <v>0</v>
      </c>
      <c r="E293" s="11">
        <v>0</v>
      </c>
      <c r="F293" s="11">
        <v>15.7</v>
      </c>
      <c r="G293" s="11">
        <v>60</v>
      </c>
    </row>
    <row r="294" spans="1:9" ht="24.95" customHeight="1" x14ac:dyDescent="0.25">
      <c r="A294" s="11"/>
      <c r="B294" s="12" t="s">
        <v>89</v>
      </c>
      <c r="C294" s="11" t="s">
        <v>90</v>
      </c>
      <c r="D294" s="11">
        <v>2.7</v>
      </c>
      <c r="E294" s="11">
        <v>2.5</v>
      </c>
      <c r="F294" s="11">
        <v>18.100000000000001</v>
      </c>
      <c r="G294" s="11">
        <v>94</v>
      </c>
    </row>
    <row r="295" spans="1:9" ht="24.95" customHeight="1" thickBot="1" x14ac:dyDescent="0.3">
      <c r="A295" s="11"/>
      <c r="B295" s="12" t="s">
        <v>43</v>
      </c>
      <c r="C295" s="13">
        <v>0.02</v>
      </c>
      <c r="D295" s="35">
        <v>3.8</v>
      </c>
      <c r="E295" s="35">
        <v>1.5</v>
      </c>
      <c r="F295" s="35">
        <v>25.4</v>
      </c>
      <c r="G295" s="35">
        <v>132</v>
      </c>
    </row>
    <row r="296" spans="1:9" ht="24.95" customHeight="1" thickBot="1" x14ac:dyDescent="0.3">
      <c r="A296" s="19"/>
      <c r="B296" s="19"/>
      <c r="C296" s="20"/>
      <c r="D296" s="126">
        <f>SUM(D291:D295)</f>
        <v>34.699999999999996</v>
      </c>
      <c r="E296" s="127">
        <f>SUM(E291:E295)</f>
        <v>28.1</v>
      </c>
      <c r="F296" s="127">
        <f>SUM(F291:F295)</f>
        <v>87</v>
      </c>
      <c r="G296" s="128">
        <f>SUM(G292:G295)</f>
        <v>729</v>
      </c>
    </row>
    <row r="297" spans="1:9" ht="24.95" customHeight="1" x14ac:dyDescent="0.3">
      <c r="A297" s="262" t="s">
        <v>8</v>
      </c>
      <c r="B297" s="262"/>
      <c r="C297" s="262"/>
      <c r="D297" s="267"/>
      <c r="E297" s="267"/>
      <c r="F297" s="267"/>
      <c r="G297" s="267"/>
    </row>
    <row r="298" spans="1:9" ht="24.95" customHeight="1" x14ac:dyDescent="0.25">
      <c r="A298" s="11" t="s">
        <v>304</v>
      </c>
      <c r="B298" s="12" t="s">
        <v>170</v>
      </c>
      <c r="C298" s="14" t="s">
        <v>171</v>
      </c>
      <c r="D298" s="11">
        <v>6.66</v>
      </c>
      <c r="E298" s="11">
        <v>13.74</v>
      </c>
      <c r="F298" s="11">
        <v>10.050000000000001</v>
      </c>
      <c r="G298" s="11">
        <v>185.95</v>
      </c>
    </row>
    <row r="299" spans="1:9" ht="30.75" customHeight="1" x14ac:dyDescent="0.25">
      <c r="A299" s="11" t="s">
        <v>67</v>
      </c>
      <c r="B299" s="15" t="s">
        <v>188</v>
      </c>
      <c r="C299" s="14" t="s">
        <v>87</v>
      </c>
      <c r="D299" s="18">
        <v>7</v>
      </c>
      <c r="E299" s="11">
        <v>8.8000000000000007</v>
      </c>
      <c r="F299" s="11">
        <v>10.7</v>
      </c>
      <c r="G299" s="11">
        <v>146.6</v>
      </c>
      <c r="H299" s="44"/>
      <c r="I299" s="44"/>
    </row>
    <row r="300" spans="1:9" ht="24.95" customHeight="1" x14ac:dyDescent="0.25">
      <c r="A300" s="11" t="s">
        <v>174</v>
      </c>
      <c r="B300" s="12" t="s">
        <v>175</v>
      </c>
      <c r="C300" s="14" t="s">
        <v>176</v>
      </c>
      <c r="D300" s="11">
        <v>19.3</v>
      </c>
      <c r="E300" s="11">
        <v>23.8</v>
      </c>
      <c r="F300" s="11">
        <v>4.5999999999999996</v>
      </c>
      <c r="G300" s="11">
        <v>309.7</v>
      </c>
    </row>
    <row r="301" spans="1:9" ht="24.95" customHeight="1" x14ac:dyDescent="0.25">
      <c r="A301" s="11" t="s">
        <v>172</v>
      </c>
      <c r="B301" s="12" t="s">
        <v>204</v>
      </c>
      <c r="C301" s="14" t="s">
        <v>42</v>
      </c>
      <c r="D301" s="11">
        <v>5.07</v>
      </c>
      <c r="E301" s="11">
        <v>4.9000000000000004</v>
      </c>
      <c r="F301" s="11">
        <v>36</v>
      </c>
      <c r="G301" s="11">
        <v>200.7</v>
      </c>
    </row>
    <row r="302" spans="1:9" ht="24.95" customHeight="1" x14ac:dyDescent="0.25">
      <c r="A302" s="11" t="s">
        <v>153</v>
      </c>
      <c r="B302" s="12" t="s">
        <v>189</v>
      </c>
      <c r="C302" s="14" t="s">
        <v>42</v>
      </c>
      <c r="D302" s="11">
        <v>0.2</v>
      </c>
      <c r="E302" s="11">
        <v>0</v>
      </c>
      <c r="F302" s="11">
        <v>27.9</v>
      </c>
      <c r="G302" s="11">
        <v>107</v>
      </c>
    </row>
    <row r="303" spans="1:9" ht="24.95" customHeight="1" x14ac:dyDescent="0.25">
      <c r="A303" s="11"/>
      <c r="B303" s="12" t="s">
        <v>34</v>
      </c>
      <c r="C303" s="14" t="s">
        <v>49</v>
      </c>
      <c r="D303" s="11">
        <v>3.8</v>
      </c>
      <c r="E303" s="11">
        <v>0.6</v>
      </c>
      <c r="F303" s="11">
        <v>24</v>
      </c>
      <c r="G303" s="11">
        <v>114</v>
      </c>
    </row>
    <row r="304" spans="1:9" ht="24.95" customHeight="1" thickBot="1" x14ac:dyDescent="0.3">
      <c r="A304" s="11"/>
      <c r="B304" s="12"/>
      <c r="C304" s="14"/>
      <c r="D304" s="35"/>
      <c r="E304" s="35"/>
      <c r="F304" s="35"/>
      <c r="G304" s="35"/>
    </row>
    <row r="305" spans="1:7" ht="24.95" customHeight="1" thickBot="1" x14ac:dyDescent="0.3">
      <c r="A305" s="20"/>
      <c r="B305" s="45"/>
      <c r="C305" s="46"/>
      <c r="D305" s="126">
        <f>SUM(D298:D304)</f>
        <v>42.03</v>
      </c>
      <c r="E305" s="127">
        <f>SUM(E298:E304)</f>
        <v>51.84</v>
      </c>
      <c r="F305" s="127">
        <f>SUM(F298:F304)</f>
        <v>113.25</v>
      </c>
      <c r="G305" s="128">
        <f>SUM(G298:G304)</f>
        <v>1063.95</v>
      </c>
    </row>
    <row r="306" spans="1:7" ht="24.95" customHeight="1" x14ac:dyDescent="0.25">
      <c r="A306" s="44"/>
      <c r="B306" s="55"/>
      <c r="C306" s="86"/>
      <c r="D306" s="49"/>
      <c r="E306" s="49"/>
      <c r="F306" s="49"/>
      <c r="G306" s="49"/>
    </row>
    <row r="307" spans="1:7" ht="24.95" customHeight="1" x14ac:dyDescent="0.25">
      <c r="A307" s="44"/>
      <c r="B307" s="49"/>
      <c r="C307" s="49"/>
      <c r="D307" s="78"/>
      <c r="E307" s="78"/>
      <c r="F307" s="78"/>
      <c r="G307" s="78"/>
    </row>
    <row r="308" spans="1:7" ht="24.95" customHeight="1" x14ac:dyDescent="0.3">
      <c r="A308" s="268" t="s">
        <v>112</v>
      </c>
      <c r="B308" s="268"/>
      <c r="C308" s="268"/>
      <c r="D308" s="268"/>
      <c r="E308" s="268"/>
      <c r="F308" s="268"/>
      <c r="G308" s="268"/>
    </row>
    <row r="309" spans="1:7" ht="24.95" customHeight="1" x14ac:dyDescent="0.25">
      <c r="A309" s="23" t="s">
        <v>122</v>
      </c>
      <c r="B309" s="12" t="s">
        <v>167</v>
      </c>
      <c r="C309" s="103">
        <v>5.0000000000000001E-3</v>
      </c>
      <c r="D309" s="11">
        <v>5.8</v>
      </c>
      <c r="E309" s="11">
        <v>6.6</v>
      </c>
      <c r="F309" s="11">
        <v>9.6999999999999993</v>
      </c>
      <c r="G309" s="11">
        <v>120</v>
      </c>
    </row>
    <row r="310" spans="1:7" ht="24.95" customHeight="1" x14ac:dyDescent="0.25">
      <c r="A310" s="23" t="s">
        <v>138</v>
      </c>
      <c r="B310" s="12" t="s">
        <v>139</v>
      </c>
      <c r="C310" s="13" t="s">
        <v>41</v>
      </c>
      <c r="D310" s="11">
        <v>11.4</v>
      </c>
      <c r="E310" s="11">
        <v>8.8000000000000007</v>
      </c>
      <c r="F310" s="11">
        <v>56.3</v>
      </c>
      <c r="G310" s="11">
        <v>354</v>
      </c>
    </row>
    <row r="311" spans="1:7" ht="24.95" customHeight="1" thickBot="1" x14ac:dyDescent="0.3">
      <c r="A311" s="23"/>
      <c r="B311" s="12"/>
      <c r="C311" s="13"/>
      <c r="D311" s="35"/>
      <c r="E311" s="35"/>
      <c r="F311" s="35"/>
      <c r="G311" s="35"/>
    </row>
    <row r="312" spans="1:7" ht="24.95" customHeight="1" thickBot="1" x14ac:dyDescent="0.3">
      <c r="A312" s="19"/>
      <c r="B312" s="19"/>
      <c r="C312" s="20"/>
      <c r="D312" s="126">
        <f>SUM(D309:D311)</f>
        <v>17.2</v>
      </c>
      <c r="E312" s="127">
        <f>SUM(E309:E311)</f>
        <v>15.4</v>
      </c>
      <c r="F312" s="127">
        <f>SUM(F309:F311)</f>
        <v>66</v>
      </c>
      <c r="G312" s="128">
        <f>SUM(G309:G311)</f>
        <v>474</v>
      </c>
    </row>
    <row r="313" spans="1:7" ht="166.5" customHeight="1" thickBot="1" x14ac:dyDescent="0.3">
      <c r="A313" s="19"/>
      <c r="B313" s="19"/>
      <c r="C313" s="20"/>
      <c r="D313" s="78"/>
      <c r="E313" s="78"/>
      <c r="F313" s="78"/>
      <c r="G313" s="78"/>
    </row>
    <row r="314" spans="1:7" ht="24.95" customHeight="1" thickBot="1" x14ac:dyDescent="0.3">
      <c r="A314" s="280" t="s">
        <v>9</v>
      </c>
      <c r="B314" s="281"/>
      <c r="C314" s="281"/>
      <c r="D314" s="129">
        <f>SUM(D312+D307+D305+D296)</f>
        <v>93.93</v>
      </c>
      <c r="E314" s="129">
        <f>SUM(E312+E307+E305+E296)</f>
        <v>95.34</v>
      </c>
      <c r="F314" s="129">
        <f>SUM(F312+F307+F305+F296)</f>
        <v>266.25</v>
      </c>
      <c r="G314" s="130">
        <f>SUM(G312+G307+G305+G296)</f>
        <v>2266.9499999999998</v>
      </c>
    </row>
    <row r="315" spans="1:7" ht="24.95" customHeight="1" x14ac:dyDescent="0.3">
      <c r="A315" s="265" t="s">
        <v>116</v>
      </c>
      <c r="B315" s="266"/>
      <c r="C315" s="266"/>
      <c r="D315" s="266"/>
      <c r="E315" s="266"/>
      <c r="F315" s="266"/>
      <c r="G315" s="266"/>
    </row>
    <row r="316" spans="1:7" s="40" customFormat="1" ht="24.95" customHeight="1" x14ac:dyDescent="0.25">
      <c r="A316" s="59" t="s">
        <v>0</v>
      </c>
      <c r="B316" s="60" t="s">
        <v>1</v>
      </c>
      <c r="C316" s="61" t="s">
        <v>2</v>
      </c>
      <c r="D316" s="60" t="s">
        <v>3</v>
      </c>
      <c r="E316" s="60" t="s">
        <v>4</v>
      </c>
      <c r="F316" s="59" t="s">
        <v>5</v>
      </c>
      <c r="G316" s="60" t="s">
        <v>6</v>
      </c>
    </row>
    <row r="317" spans="1:7" ht="24.95" customHeight="1" x14ac:dyDescent="0.3">
      <c r="A317" s="262" t="s">
        <v>7</v>
      </c>
      <c r="B317" s="262"/>
      <c r="C317" s="262"/>
      <c r="D317" s="262"/>
      <c r="E317" s="262"/>
      <c r="F317" s="262"/>
      <c r="G317" s="262"/>
    </row>
    <row r="318" spans="1:7" ht="24.95" customHeight="1" x14ac:dyDescent="0.25">
      <c r="A318" s="11" t="s">
        <v>190</v>
      </c>
      <c r="B318" s="12" t="s">
        <v>191</v>
      </c>
      <c r="C318" s="47" t="s">
        <v>192</v>
      </c>
      <c r="D318" s="11">
        <v>7.6</v>
      </c>
      <c r="E318" s="11">
        <v>10.8</v>
      </c>
      <c r="F318" s="11">
        <v>43.06</v>
      </c>
      <c r="G318" s="11">
        <v>293.60000000000002</v>
      </c>
    </row>
    <row r="319" spans="1:7" ht="24.95" customHeight="1" x14ac:dyDescent="0.25">
      <c r="A319" s="11" t="s">
        <v>94</v>
      </c>
      <c r="B319" s="12" t="s">
        <v>193</v>
      </c>
      <c r="C319" s="27" t="s">
        <v>49</v>
      </c>
      <c r="D319" s="11">
        <v>8.3000000000000007</v>
      </c>
      <c r="E319" s="11">
        <v>15.25</v>
      </c>
      <c r="F319" s="11">
        <v>0</v>
      </c>
      <c r="G319" s="11">
        <v>167.8</v>
      </c>
    </row>
    <row r="320" spans="1:7" ht="24.95" customHeight="1" x14ac:dyDescent="0.25">
      <c r="A320" s="11" t="s">
        <v>58</v>
      </c>
      <c r="B320" s="12" t="s">
        <v>59</v>
      </c>
      <c r="C320" s="47" t="s">
        <v>42</v>
      </c>
      <c r="D320" s="11">
        <v>2.8</v>
      </c>
      <c r="E320" s="11">
        <v>3.2</v>
      </c>
      <c r="F320" s="11">
        <v>24.7</v>
      </c>
      <c r="G320" s="11">
        <v>134</v>
      </c>
    </row>
    <row r="321" spans="1:7" ht="24.95" customHeight="1" x14ac:dyDescent="0.25">
      <c r="A321" s="11"/>
      <c r="B321" s="12" t="s">
        <v>43</v>
      </c>
      <c r="C321" s="27" t="s">
        <v>44</v>
      </c>
      <c r="D321" s="11">
        <v>3.8</v>
      </c>
      <c r="E321" s="11">
        <v>1.5</v>
      </c>
      <c r="F321" s="11">
        <v>25.4</v>
      </c>
      <c r="G321" s="11">
        <v>132</v>
      </c>
    </row>
    <row r="322" spans="1:7" ht="24.95" customHeight="1" thickBot="1" x14ac:dyDescent="0.3">
      <c r="A322" s="11"/>
      <c r="B322" s="12" t="s">
        <v>83</v>
      </c>
      <c r="C322" s="47" t="s">
        <v>42</v>
      </c>
      <c r="D322" s="35">
        <v>3</v>
      </c>
      <c r="E322" s="35">
        <v>0</v>
      </c>
      <c r="F322" s="35">
        <v>44.8</v>
      </c>
      <c r="G322" s="35">
        <v>182</v>
      </c>
    </row>
    <row r="323" spans="1:7" ht="24.95" customHeight="1" thickBot="1" x14ac:dyDescent="0.3">
      <c r="A323" s="21"/>
      <c r="B323" s="21"/>
      <c r="C323" s="22"/>
      <c r="D323" s="126">
        <f>SUM(D318:D322)</f>
        <v>25.5</v>
      </c>
      <c r="E323" s="127">
        <f>SUM(E318:E322)</f>
        <v>30.75</v>
      </c>
      <c r="F323" s="127">
        <f>SUM(F318:F322)</f>
        <v>137.95999999999998</v>
      </c>
      <c r="G323" s="128">
        <f>SUM(G318:G322)</f>
        <v>909.40000000000009</v>
      </c>
    </row>
    <row r="324" spans="1:7" ht="24.95" customHeight="1" x14ac:dyDescent="0.25">
      <c r="A324" s="52"/>
      <c r="B324" s="52"/>
      <c r="C324" s="38"/>
      <c r="D324" s="38"/>
      <c r="E324" s="38"/>
      <c r="F324" s="38"/>
      <c r="G324" s="38"/>
    </row>
    <row r="325" spans="1:7" ht="24.95" customHeight="1" x14ac:dyDescent="0.3">
      <c r="A325" s="262" t="s">
        <v>8</v>
      </c>
      <c r="B325" s="262"/>
      <c r="C325" s="262"/>
      <c r="D325" s="262"/>
      <c r="E325" s="262"/>
      <c r="F325" s="262"/>
      <c r="G325" s="262"/>
    </row>
    <row r="326" spans="1:7" ht="24.95" customHeight="1" x14ac:dyDescent="0.25">
      <c r="A326" s="11"/>
      <c r="B326" s="12"/>
      <c r="C326" s="11"/>
      <c r="D326" s="11"/>
      <c r="E326" s="11"/>
      <c r="F326" s="11"/>
      <c r="G326" s="11"/>
    </row>
    <row r="327" spans="1:7" ht="30" customHeight="1" x14ac:dyDescent="0.25">
      <c r="A327" s="11"/>
      <c r="B327" s="15"/>
      <c r="C327" s="11"/>
      <c r="D327" s="11"/>
      <c r="E327" s="11"/>
      <c r="F327" s="11"/>
      <c r="G327" s="11"/>
    </row>
    <row r="328" spans="1:7" ht="24.95" customHeight="1" x14ac:dyDescent="0.25">
      <c r="A328" s="11"/>
      <c r="B328" s="12"/>
      <c r="C328" s="11"/>
      <c r="D328" s="11"/>
      <c r="E328" s="11"/>
      <c r="F328" s="11"/>
      <c r="G328" s="11"/>
    </row>
    <row r="329" spans="1:7" ht="24.95" customHeight="1" x14ac:dyDescent="0.25">
      <c r="A329" s="11"/>
      <c r="B329" s="12"/>
      <c r="C329" s="11"/>
      <c r="D329" s="11"/>
      <c r="E329" s="11"/>
      <c r="F329" s="11"/>
      <c r="G329" s="11"/>
    </row>
    <row r="330" spans="1:7" ht="24.95" customHeight="1" x14ac:dyDescent="0.25">
      <c r="A330" s="11"/>
      <c r="B330" s="12"/>
      <c r="C330" s="14"/>
      <c r="D330" s="11"/>
      <c r="E330" s="11"/>
      <c r="F330" s="11"/>
      <c r="G330" s="11"/>
    </row>
    <row r="331" spans="1:7" ht="24.95" customHeight="1" x14ac:dyDescent="0.25">
      <c r="A331" s="11"/>
      <c r="B331" s="12"/>
      <c r="C331" s="14"/>
      <c r="D331" s="11"/>
      <c r="E331" s="11"/>
      <c r="F331" s="11"/>
      <c r="G331" s="11"/>
    </row>
    <row r="332" spans="1:7" ht="24.95" customHeight="1" x14ac:dyDescent="0.25">
      <c r="A332" s="21"/>
      <c r="B332" s="21"/>
      <c r="C332" s="22"/>
      <c r="D332" s="58">
        <f>SUM(D326:D331)</f>
        <v>0</v>
      </c>
      <c r="E332" s="58">
        <f>SUM(E326:E331)</f>
        <v>0</v>
      </c>
      <c r="F332" s="58">
        <f>SUM(F326:F331)</f>
        <v>0</v>
      </c>
      <c r="G332" s="58">
        <f>SUM(G326:G331)</f>
        <v>0</v>
      </c>
    </row>
    <row r="333" spans="1:7" ht="24.95" customHeight="1" x14ac:dyDescent="0.25">
      <c r="A333" s="19"/>
      <c r="B333" s="19"/>
      <c r="C333" s="20"/>
      <c r="D333" s="20"/>
      <c r="E333" s="20"/>
      <c r="F333" s="20"/>
      <c r="G333" s="20"/>
    </row>
    <row r="334" spans="1:7" ht="24.95" customHeight="1" x14ac:dyDescent="0.25">
      <c r="A334" s="20"/>
      <c r="B334" s="45"/>
      <c r="C334" s="20"/>
      <c r="D334" s="20"/>
      <c r="E334" s="20"/>
      <c r="F334" s="20"/>
      <c r="G334" s="20"/>
    </row>
    <row r="335" spans="1:7" ht="24.95" customHeight="1" x14ac:dyDescent="0.25">
      <c r="A335" s="20"/>
      <c r="B335" s="45"/>
      <c r="C335" s="20"/>
      <c r="D335" s="78"/>
      <c r="E335" s="78"/>
      <c r="F335" s="78"/>
      <c r="G335" s="78"/>
    </row>
    <row r="336" spans="1:7" ht="24.95" customHeight="1" x14ac:dyDescent="0.25">
      <c r="A336" s="20"/>
      <c r="B336" s="45"/>
      <c r="C336" s="20"/>
      <c r="D336" s="49"/>
      <c r="E336" s="49"/>
      <c r="F336" s="49"/>
      <c r="G336" s="49"/>
    </row>
    <row r="337" spans="1:7" ht="24.95" customHeight="1" x14ac:dyDescent="0.3">
      <c r="A337" s="262" t="s">
        <v>112</v>
      </c>
      <c r="B337" s="262"/>
      <c r="C337" s="262"/>
      <c r="D337" s="262"/>
      <c r="E337" s="262"/>
      <c r="F337" s="262"/>
      <c r="G337" s="262"/>
    </row>
    <row r="338" spans="1:7" ht="24.95" customHeight="1" x14ac:dyDescent="0.25">
      <c r="A338" s="11"/>
      <c r="B338" s="12"/>
      <c r="C338" s="11"/>
      <c r="D338" s="36"/>
      <c r="E338" s="36"/>
      <c r="F338" s="36"/>
      <c r="G338" s="36"/>
    </row>
    <row r="339" spans="1:7" ht="24.95" customHeight="1" x14ac:dyDescent="0.25">
      <c r="A339" s="11"/>
      <c r="B339" s="12"/>
      <c r="C339" s="11"/>
      <c r="D339" s="36"/>
      <c r="E339" s="36"/>
      <c r="F339" s="36"/>
      <c r="G339" s="36"/>
    </row>
    <row r="340" spans="1:7" ht="24.95" customHeight="1" x14ac:dyDescent="0.25">
      <c r="A340" s="11"/>
      <c r="B340" s="12"/>
      <c r="C340" s="11"/>
      <c r="D340" s="36"/>
      <c r="E340" s="36"/>
      <c r="F340" s="36"/>
      <c r="G340" s="36"/>
    </row>
    <row r="341" spans="1:7" ht="24.95" customHeight="1" x14ac:dyDescent="0.25">
      <c r="A341" s="11"/>
      <c r="B341" s="12"/>
      <c r="C341" s="13"/>
      <c r="D341" s="11"/>
      <c r="E341" s="11"/>
      <c r="F341" s="11"/>
      <c r="G341" s="11"/>
    </row>
    <row r="342" spans="1:7" ht="24.95" customHeight="1" x14ac:dyDescent="0.25">
      <c r="A342" s="25"/>
      <c r="B342" s="62"/>
      <c r="C342" s="50"/>
      <c r="D342" s="58">
        <f>SUM(D338:D341)</f>
        <v>0</v>
      </c>
      <c r="E342" s="58">
        <f>SUM(E338:E341)</f>
        <v>0</v>
      </c>
      <c r="F342" s="58">
        <f>SUM(F338:F341)</f>
        <v>0</v>
      </c>
      <c r="G342" s="58">
        <f>SUM(G338:G341)</f>
        <v>0</v>
      </c>
    </row>
    <row r="343" spans="1:7" ht="66.75" customHeight="1" thickBot="1" x14ac:dyDescent="0.3">
      <c r="A343" s="25"/>
      <c r="B343" s="62"/>
      <c r="C343" s="71"/>
      <c r="D343" s="78"/>
      <c r="E343" s="78"/>
      <c r="F343" s="78"/>
      <c r="G343" s="78"/>
    </row>
    <row r="344" spans="1:7" ht="25.35" customHeight="1" x14ac:dyDescent="0.25">
      <c r="A344" s="298" t="s">
        <v>9</v>
      </c>
      <c r="B344" s="299"/>
      <c r="C344" s="299"/>
      <c r="D344" s="106">
        <f>SUM(+D342+D335+D332+D323)</f>
        <v>25.5</v>
      </c>
      <c r="E344" s="106">
        <f>SUM(E342+E335+E332+E323)</f>
        <v>30.75</v>
      </c>
      <c r="F344" s="106">
        <f>SUM(F342+F335+F332+F323)</f>
        <v>137.95999999999998</v>
      </c>
      <c r="G344" s="107">
        <f>SUM(G342+G335+G332+G323)</f>
        <v>909.40000000000009</v>
      </c>
    </row>
    <row r="345" spans="1:7" ht="0.6" hidden="1" customHeight="1" x14ac:dyDescent="0.25">
      <c r="A345" s="108"/>
      <c r="B345" s="52"/>
      <c r="C345" s="38"/>
      <c r="D345" s="38"/>
      <c r="E345" s="38"/>
      <c r="F345" s="38"/>
      <c r="G345" s="109"/>
    </row>
    <row r="346" spans="1:7" ht="24.6" hidden="1" customHeight="1" x14ac:dyDescent="0.3">
      <c r="A346" s="295"/>
      <c r="B346" s="296"/>
      <c r="C346" s="296"/>
      <c r="D346" s="296"/>
      <c r="E346" s="296"/>
      <c r="F346" s="296"/>
      <c r="G346" s="297"/>
    </row>
    <row r="347" spans="1:7" s="40" customFormat="1" ht="24.6" hidden="1" customHeight="1" x14ac:dyDescent="0.25">
      <c r="A347" s="110"/>
      <c r="B347" s="60"/>
      <c r="C347" s="97"/>
      <c r="D347" s="60"/>
      <c r="E347" s="60"/>
      <c r="F347" s="59"/>
      <c r="G347" s="111"/>
    </row>
    <row r="348" spans="1:7" ht="24.6" hidden="1" customHeight="1" x14ac:dyDescent="0.3">
      <c r="A348" s="290"/>
      <c r="B348" s="276"/>
      <c r="C348" s="276"/>
      <c r="D348" s="276"/>
      <c r="E348" s="276"/>
      <c r="F348" s="276"/>
      <c r="G348" s="291"/>
    </row>
    <row r="349" spans="1:7" ht="0.6" hidden="1" customHeight="1" x14ac:dyDescent="0.25">
      <c r="A349" s="112"/>
      <c r="B349" s="12"/>
      <c r="C349" s="14"/>
      <c r="D349" s="11"/>
      <c r="E349" s="11"/>
      <c r="F349" s="11"/>
      <c r="G349" s="113"/>
    </row>
    <row r="350" spans="1:7" ht="0.6" hidden="1" customHeight="1" x14ac:dyDescent="0.25">
      <c r="A350" s="112"/>
      <c r="B350" s="12"/>
      <c r="C350" s="11"/>
      <c r="D350" s="11"/>
      <c r="E350" s="11"/>
      <c r="F350" s="11"/>
      <c r="G350" s="113"/>
    </row>
    <row r="351" spans="1:7" ht="0.6" hidden="1" customHeight="1" x14ac:dyDescent="0.25">
      <c r="A351" s="112"/>
      <c r="B351" s="12"/>
      <c r="C351" s="11"/>
      <c r="D351" s="11"/>
      <c r="E351" s="11"/>
      <c r="F351" s="11"/>
      <c r="G351" s="113"/>
    </row>
    <row r="352" spans="1:7" ht="0.6" hidden="1" customHeight="1" x14ac:dyDescent="0.25">
      <c r="A352" s="112"/>
      <c r="B352" s="12"/>
      <c r="C352" s="14"/>
      <c r="D352" s="11"/>
      <c r="E352" s="11"/>
      <c r="F352" s="11"/>
      <c r="G352" s="113"/>
    </row>
    <row r="353" spans="1:7" ht="24.6" hidden="1" customHeight="1" x14ac:dyDescent="0.25">
      <c r="A353" s="112"/>
      <c r="B353" s="12"/>
      <c r="C353" s="11"/>
      <c r="D353" s="11"/>
      <c r="E353" s="11"/>
      <c r="F353" s="11"/>
      <c r="G353" s="113"/>
    </row>
    <row r="354" spans="1:7" ht="0.6" hidden="1" customHeight="1" x14ac:dyDescent="0.25">
      <c r="A354" s="112"/>
      <c r="B354" s="48"/>
      <c r="C354" s="13"/>
      <c r="D354" s="11"/>
      <c r="E354" s="11"/>
      <c r="F354" s="11"/>
      <c r="G354" s="113"/>
    </row>
    <row r="355" spans="1:7" ht="24.6" hidden="1" customHeight="1" x14ac:dyDescent="0.25">
      <c r="A355" s="114"/>
      <c r="B355" s="19"/>
      <c r="C355" s="20"/>
      <c r="D355" s="80"/>
      <c r="E355" s="80"/>
      <c r="F355" s="81"/>
      <c r="G355" s="115"/>
    </row>
    <row r="356" spans="1:7" ht="2.4500000000000002" hidden="1" customHeight="1" x14ac:dyDescent="0.3">
      <c r="A356" s="290"/>
      <c r="B356" s="276"/>
      <c r="C356" s="276"/>
      <c r="D356" s="276"/>
      <c r="E356" s="276"/>
      <c r="F356" s="276"/>
      <c r="G356" s="291"/>
    </row>
    <row r="357" spans="1:7" ht="24.6" hidden="1" customHeight="1" x14ac:dyDescent="0.25">
      <c r="A357" s="112"/>
      <c r="B357" s="12"/>
      <c r="C357" s="11"/>
      <c r="D357" s="11"/>
      <c r="E357" s="11"/>
      <c r="F357" s="11"/>
      <c r="G357" s="113"/>
    </row>
    <row r="358" spans="1:7" ht="1.35" hidden="1" customHeight="1" x14ac:dyDescent="0.25">
      <c r="A358" s="112"/>
      <c r="B358" s="12"/>
      <c r="C358" s="11"/>
      <c r="D358" s="11"/>
      <c r="E358" s="11"/>
      <c r="F358" s="11"/>
      <c r="G358" s="113"/>
    </row>
    <row r="359" spans="1:7" ht="1.35" hidden="1" customHeight="1" x14ac:dyDescent="0.25">
      <c r="A359" s="112"/>
      <c r="B359" s="12"/>
      <c r="C359" s="14"/>
      <c r="D359" s="11"/>
      <c r="E359" s="11"/>
      <c r="F359" s="11"/>
      <c r="G359" s="113"/>
    </row>
    <row r="360" spans="1:7" ht="24.6" hidden="1" customHeight="1" x14ac:dyDescent="0.25">
      <c r="A360" s="112"/>
      <c r="B360" s="12"/>
      <c r="C360" s="14"/>
      <c r="D360" s="11"/>
      <c r="E360" s="11"/>
      <c r="F360" s="11"/>
      <c r="G360" s="113"/>
    </row>
    <row r="361" spans="1:7" ht="24.6" hidden="1" customHeight="1" x14ac:dyDescent="0.25">
      <c r="A361" s="114"/>
      <c r="B361" s="19"/>
      <c r="C361" s="20"/>
      <c r="D361" s="58"/>
      <c r="E361" s="58"/>
      <c r="F361" s="58"/>
      <c r="G361" s="116"/>
    </row>
    <row r="362" spans="1:7" ht="1.35" hidden="1" customHeight="1" x14ac:dyDescent="0.25">
      <c r="A362" s="117"/>
      <c r="B362" s="73"/>
      <c r="C362" s="71"/>
      <c r="D362" s="58"/>
      <c r="E362" s="58"/>
      <c r="F362" s="58"/>
      <c r="G362" s="116"/>
    </row>
    <row r="363" spans="1:7" ht="24.6" hidden="1" customHeight="1" x14ac:dyDescent="0.25">
      <c r="A363" s="300"/>
      <c r="B363" s="301"/>
      <c r="C363" s="302"/>
      <c r="D363" s="67"/>
      <c r="E363" s="67"/>
      <c r="F363" s="68"/>
      <c r="G363" s="118"/>
    </row>
    <row r="364" spans="1:7" ht="24.6" hidden="1" customHeight="1" x14ac:dyDescent="0.25">
      <c r="A364" s="114"/>
      <c r="B364" s="19"/>
      <c r="C364" s="20"/>
      <c r="D364" s="80"/>
      <c r="E364" s="84"/>
      <c r="F364" s="84"/>
      <c r="G364" s="119"/>
    </row>
    <row r="365" spans="1:7" ht="0.6" hidden="1" customHeight="1" x14ac:dyDescent="0.25">
      <c r="A365" s="114"/>
      <c r="B365" s="19"/>
      <c r="C365" s="20"/>
      <c r="D365" s="58"/>
      <c r="E365" s="58"/>
      <c r="F365" s="58"/>
      <c r="G365" s="116"/>
    </row>
    <row r="366" spans="1:7" ht="24.6" hidden="1" customHeight="1" x14ac:dyDescent="0.25">
      <c r="A366" s="117"/>
      <c r="B366" s="73"/>
      <c r="C366" s="71"/>
      <c r="D366" s="58"/>
      <c r="E366" s="58"/>
      <c r="F366" s="63"/>
      <c r="G366" s="120"/>
    </row>
    <row r="367" spans="1:7" ht="24.6" hidden="1" customHeight="1" x14ac:dyDescent="0.25">
      <c r="A367" s="287"/>
      <c r="B367" s="288"/>
      <c r="C367" s="289"/>
      <c r="D367" s="57"/>
      <c r="E367" s="57"/>
      <c r="F367" s="65"/>
      <c r="G367" s="121"/>
    </row>
    <row r="368" spans="1:7" ht="24.6" hidden="1" customHeight="1" x14ac:dyDescent="0.25">
      <c r="A368" s="114"/>
      <c r="B368" s="19"/>
      <c r="C368" s="20"/>
      <c r="D368" s="80"/>
      <c r="E368" s="80"/>
      <c r="F368" s="80"/>
      <c r="G368" s="115"/>
    </row>
    <row r="369" spans="1:7" ht="24.6" hidden="1" customHeight="1" x14ac:dyDescent="0.25">
      <c r="A369" s="114"/>
      <c r="B369" s="19"/>
      <c r="C369" s="20"/>
      <c r="D369" s="58"/>
      <c r="E369" s="58"/>
      <c r="F369" s="58"/>
      <c r="G369" s="116"/>
    </row>
    <row r="370" spans="1:7" ht="0.6" hidden="1" customHeight="1" x14ac:dyDescent="0.25">
      <c r="A370" s="114"/>
      <c r="B370" s="45"/>
      <c r="C370" s="20"/>
      <c r="D370" s="58"/>
      <c r="E370" s="58"/>
      <c r="F370" s="58"/>
      <c r="G370" s="116"/>
    </row>
    <row r="371" spans="1:7" ht="24.6" hidden="1" customHeight="1" x14ac:dyDescent="0.25">
      <c r="A371" s="287" t="s">
        <v>9</v>
      </c>
      <c r="B371" s="288"/>
      <c r="C371" s="289"/>
      <c r="D371" s="57">
        <f>SUM(D370+D369+D368)</f>
        <v>0</v>
      </c>
      <c r="E371" s="57">
        <f>SUM(E370+E369+E368)</f>
        <v>0</v>
      </c>
      <c r="F371" s="57">
        <f>SUM(F370+F369+F368)</f>
        <v>0</v>
      </c>
      <c r="G371" s="122">
        <f>SUM(G370+G369+G368)</f>
        <v>0</v>
      </c>
    </row>
    <row r="372" spans="1:7" ht="24.95" customHeight="1" thickBot="1" x14ac:dyDescent="0.3">
      <c r="A372" s="292" t="s">
        <v>194</v>
      </c>
      <c r="B372" s="293"/>
      <c r="C372" s="294"/>
      <c r="D372" s="123">
        <f>D29+D58+D88+D116+D143+D172+D200+D230+D259+D287+D314+D344+D363+D367+D371</f>
        <v>934.53</v>
      </c>
      <c r="E372" s="124" t="s">
        <v>106</v>
      </c>
      <c r="F372" s="124">
        <f>SUM(F371+F367+F363+F344+F314+F287+F259+F230+F200+F172+F143+F116+F88+F58+F29)</f>
        <v>3524.7899999999995</v>
      </c>
      <c r="G372" s="125">
        <f>SUM(G371+G367+G363+G344+G314+G287+G259+G230+G200+G172+G143+G116+G88+G58+G29)</f>
        <v>25511.9</v>
      </c>
    </row>
  </sheetData>
  <mergeCells count="69">
    <mergeCell ref="A372:C372"/>
    <mergeCell ref="A230:C230"/>
    <mergeCell ref="A172:C172"/>
    <mergeCell ref="A143:C143"/>
    <mergeCell ref="A315:G315"/>
    <mergeCell ref="A346:G346"/>
    <mergeCell ref="A344:C344"/>
    <mergeCell ref="A314:C314"/>
    <mergeCell ref="A224:G224"/>
    <mergeCell ref="A154:G154"/>
    <mergeCell ref="A145:G145"/>
    <mergeCell ref="A174:G174"/>
    <mergeCell ref="A231:G231"/>
    <mergeCell ref="A363:C363"/>
    <mergeCell ref="A253:G253"/>
    <mergeCell ref="A371:C371"/>
    <mergeCell ref="A288:G288"/>
    <mergeCell ref="A287:C287"/>
    <mergeCell ref="A259:C259"/>
    <mergeCell ref="A290:G290"/>
    <mergeCell ref="A281:G281"/>
    <mergeCell ref="A271:G271"/>
    <mergeCell ref="A367:C367"/>
    <mergeCell ref="A317:G317"/>
    <mergeCell ref="A325:G325"/>
    <mergeCell ref="A297:G297"/>
    <mergeCell ref="A356:G356"/>
    <mergeCell ref="A348:G348"/>
    <mergeCell ref="A308:G308"/>
    <mergeCell ref="A337:G337"/>
    <mergeCell ref="A60:G60"/>
    <mergeCell ref="A88:C88"/>
    <mergeCell ref="A22:G22"/>
    <mergeCell ref="A51:G51"/>
    <mergeCell ref="A29:C29"/>
    <mergeCell ref="A58:C58"/>
    <mergeCell ref="A41:G41"/>
    <mergeCell ref="A62:G62"/>
    <mergeCell ref="A1:G1"/>
    <mergeCell ref="A173:G173"/>
    <mergeCell ref="A4:G4"/>
    <mergeCell ref="A12:G12"/>
    <mergeCell ref="A33:G33"/>
    <mergeCell ref="A100:G100"/>
    <mergeCell ref="A119:G119"/>
    <mergeCell ref="A89:G89"/>
    <mergeCell ref="A116:C116"/>
    <mergeCell ref="A117:G117"/>
    <mergeCell ref="A126:G126"/>
    <mergeCell ref="A109:G109"/>
    <mergeCell ref="A136:G136"/>
    <mergeCell ref="A164:G164"/>
    <mergeCell ref="A2:G2"/>
    <mergeCell ref="A31:G31"/>
    <mergeCell ref="A91:G91"/>
    <mergeCell ref="A242:G242"/>
    <mergeCell ref="A70:G70"/>
    <mergeCell ref="A81:G81"/>
    <mergeCell ref="A262:G262"/>
    <mergeCell ref="A200:C200"/>
    <mergeCell ref="A201:G201"/>
    <mergeCell ref="A176:G176"/>
    <mergeCell ref="A183:G183"/>
    <mergeCell ref="A194:G194"/>
    <mergeCell ref="A147:G147"/>
    <mergeCell ref="A203:G203"/>
    <mergeCell ref="A213:G213"/>
    <mergeCell ref="A233:G233"/>
    <mergeCell ref="A260:G260"/>
  </mergeCells>
  <pageMargins left="0.19685039370078741" right="0.31496062992125984" top="0.15748031496062992" bottom="0.19685039370078741" header="0.31496062992125984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opLeftCell="A5" workbookViewId="0">
      <selection activeCell="R34" sqref="R34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297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305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120</v>
      </c>
      <c r="D6" s="8">
        <f t="shared" ref="D6:D33" si="0">35*C6/100</f>
        <v>42</v>
      </c>
      <c r="E6" s="256">
        <v>60</v>
      </c>
      <c r="F6" s="256">
        <v>60</v>
      </c>
      <c r="G6" s="256">
        <v>60</v>
      </c>
      <c r="H6" s="256">
        <v>60</v>
      </c>
      <c r="I6" s="256">
        <v>60</v>
      </c>
      <c r="J6" s="256">
        <v>60</v>
      </c>
      <c r="K6" s="258">
        <v>60</v>
      </c>
      <c r="L6" s="258">
        <v>60</v>
      </c>
      <c r="M6" s="258">
        <v>60</v>
      </c>
      <c r="N6" s="258">
        <v>60</v>
      </c>
      <c r="O6" s="258">
        <v>60</v>
      </c>
      <c r="P6" s="258">
        <v>60</v>
      </c>
      <c r="Q6" s="164">
        <f t="shared" ref="Q6:Q33" si="1">SUM(E6:P6)</f>
        <v>720</v>
      </c>
      <c r="R6" s="161">
        <f t="shared" ref="R6:R33" si="2">Q6/10</f>
        <v>72</v>
      </c>
      <c r="S6" s="246">
        <f t="shared" ref="S6:S33" si="3">R6*100/D6-100</f>
        <v>71.428571428571416</v>
      </c>
    </row>
    <row r="7" spans="1:19" x14ac:dyDescent="0.25">
      <c r="A7" s="308"/>
      <c r="B7" s="4" t="s">
        <v>217</v>
      </c>
      <c r="C7" s="162">
        <v>200</v>
      </c>
      <c r="D7" s="8">
        <f t="shared" si="0"/>
        <v>70</v>
      </c>
      <c r="E7" s="256">
        <v>0</v>
      </c>
      <c r="F7" s="256">
        <v>0</v>
      </c>
      <c r="G7" s="256">
        <v>10</v>
      </c>
      <c r="H7" s="256">
        <v>0</v>
      </c>
      <c r="I7" s="256">
        <v>0</v>
      </c>
      <c r="J7" s="256">
        <v>0</v>
      </c>
      <c r="K7" s="258">
        <v>0</v>
      </c>
      <c r="L7" s="258">
        <v>0</v>
      </c>
      <c r="M7" s="258">
        <v>10</v>
      </c>
      <c r="N7" s="258">
        <v>10</v>
      </c>
      <c r="O7" s="258">
        <v>0</v>
      </c>
      <c r="P7" s="258">
        <v>0</v>
      </c>
      <c r="Q7" s="164">
        <f t="shared" si="1"/>
        <v>30</v>
      </c>
      <c r="R7" s="253">
        <f t="shared" si="2"/>
        <v>3</v>
      </c>
      <c r="S7" s="246">
        <f t="shared" si="3"/>
        <v>-95.714285714285708</v>
      </c>
    </row>
    <row r="8" spans="1:19" x14ac:dyDescent="0.25">
      <c r="A8" s="5">
        <v>2</v>
      </c>
      <c r="B8" s="4" t="s">
        <v>36</v>
      </c>
      <c r="C8" s="162">
        <v>20</v>
      </c>
      <c r="D8" s="8">
        <f t="shared" si="0"/>
        <v>7</v>
      </c>
      <c r="E8" s="256">
        <v>4</v>
      </c>
      <c r="F8" s="256">
        <v>5</v>
      </c>
      <c r="G8" s="256">
        <v>0</v>
      </c>
      <c r="H8" s="256">
        <v>0</v>
      </c>
      <c r="I8" s="256">
        <v>0</v>
      </c>
      <c r="J8" s="256">
        <v>0</v>
      </c>
      <c r="K8" s="258">
        <v>2.4</v>
      </c>
      <c r="L8" s="258">
        <v>7</v>
      </c>
      <c r="M8" s="258">
        <v>0</v>
      </c>
      <c r="N8" s="258">
        <v>2.25</v>
      </c>
      <c r="O8" s="258">
        <v>4</v>
      </c>
      <c r="P8" s="258">
        <v>0</v>
      </c>
      <c r="Q8" s="164">
        <f t="shared" si="1"/>
        <v>24.65</v>
      </c>
      <c r="R8" s="253">
        <f t="shared" si="2"/>
        <v>2.4649999999999999</v>
      </c>
      <c r="S8" s="246">
        <f t="shared" si="3"/>
        <v>-64.785714285714278</v>
      </c>
    </row>
    <row r="9" spans="1:19" x14ac:dyDescent="0.25">
      <c r="A9" s="5">
        <v>3</v>
      </c>
      <c r="B9" s="4" t="s">
        <v>218</v>
      </c>
      <c r="C9" s="162">
        <v>50</v>
      </c>
      <c r="D9" s="8">
        <f t="shared" si="0"/>
        <v>17.5</v>
      </c>
      <c r="E9" s="256">
        <v>112.2</v>
      </c>
      <c r="F9" s="256">
        <v>0</v>
      </c>
      <c r="G9" s="256">
        <v>0</v>
      </c>
      <c r="H9" s="256">
        <v>15</v>
      </c>
      <c r="I9" s="256">
        <v>68</v>
      </c>
      <c r="J9" s="256">
        <v>0</v>
      </c>
      <c r="K9" s="258">
        <v>0</v>
      </c>
      <c r="L9" s="258">
        <v>74.2</v>
      </c>
      <c r="M9" s="258">
        <v>5</v>
      </c>
      <c r="N9" s="258">
        <v>72</v>
      </c>
      <c r="O9" s="258">
        <v>0</v>
      </c>
      <c r="P9" s="258">
        <v>0</v>
      </c>
      <c r="Q9" s="164">
        <f t="shared" si="1"/>
        <v>346.4</v>
      </c>
      <c r="R9" s="253">
        <f t="shared" si="2"/>
        <v>34.64</v>
      </c>
      <c r="S9" s="246">
        <f t="shared" si="3"/>
        <v>97.94285714285715</v>
      </c>
    </row>
    <row r="10" spans="1:19" x14ac:dyDescent="0.25">
      <c r="A10" s="5">
        <v>4</v>
      </c>
      <c r="B10" s="6" t="s">
        <v>219</v>
      </c>
      <c r="C10" s="167">
        <v>20</v>
      </c>
      <c r="D10" s="8">
        <f t="shared" si="0"/>
        <v>7</v>
      </c>
      <c r="E10" s="256">
        <v>0</v>
      </c>
      <c r="F10" s="256">
        <v>0</v>
      </c>
      <c r="G10" s="256">
        <v>0</v>
      </c>
      <c r="H10" s="256">
        <v>0</v>
      </c>
      <c r="I10" s="256">
        <v>10</v>
      </c>
      <c r="J10" s="256">
        <v>0</v>
      </c>
      <c r="K10" s="258">
        <v>0</v>
      </c>
      <c r="L10" s="258">
        <v>0</v>
      </c>
      <c r="M10" s="258">
        <v>0</v>
      </c>
      <c r="N10" s="258">
        <v>20</v>
      </c>
      <c r="O10" s="258">
        <v>0</v>
      </c>
      <c r="P10" s="258">
        <v>0</v>
      </c>
      <c r="Q10" s="164">
        <f t="shared" si="1"/>
        <v>30</v>
      </c>
      <c r="R10" s="161">
        <f t="shared" si="2"/>
        <v>3</v>
      </c>
      <c r="S10" s="246">
        <f t="shared" si="3"/>
        <v>-57.142857142857146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65.8</v>
      </c>
      <c r="E11" s="256">
        <v>50</v>
      </c>
      <c r="F11" s="256">
        <v>200</v>
      </c>
      <c r="G11" s="256">
        <v>130.5</v>
      </c>
      <c r="H11" s="256">
        <v>120</v>
      </c>
      <c r="I11" s="256">
        <v>118.5</v>
      </c>
      <c r="J11" s="256">
        <v>0</v>
      </c>
      <c r="K11" s="258">
        <v>113</v>
      </c>
      <c r="L11" s="258">
        <v>25</v>
      </c>
      <c r="M11" s="258">
        <v>185.5</v>
      </c>
      <c r="N11" s="258">
        <v>0</v>
      </c>
      <c r="O11" s="258">
        <v>196</v>
      </c>
      <c r="P11" s="258">
        <v>0</v>
      </c>
      <c r="Q11" s="164">
        <f t="shared" si="1"/>
        <v>1138.5</v>
      </c>
      <c r="R11" s="253">
        <f t="shared" si="2"/>
        <v>113.85</v>
      </c>
      <c r="S11" s="246">
        <f t="shared" si="3"/>
        <v>73.0243161094225</v>
      </c>
    </row>
    <row r="12" spans="1:19" x14ac:dyDescent="0.25">
      <c r="A12" s="5">
        <v>6</v>
      </c>
      <c r="B12" s="4" t="s">
        <v>220</v>
      </c>
      <c r="C12" s="162">
        <v>320</v>
      </c>
      <c r="D12" s="8">
        <f t="shared" si="0"/>
        <v>112</v>
      </c>
      <c r="E12" s="256">
        <v>138</v>
      </c>
      <c r="F12" s="256">
        <v>164.5</v>
      </c>
      <c r="G12" s="256">
        <v>195.4</v>
      </c>
      <c r="H12" s="256">
        <v>12</v>
      </c>
      <c r="I12" s="256">
        <v>90</v>
      </c>
      <c r="J12" s="256">
        <v>0</v>
      </c>
      <c r="K12" s="258">
        <v>361</v>
      </c>
      <c r="L12" s="258">
        <v>103</v>
      </c>
      <c r="M12" s="258">
        <v>155</v>
      </c>
      <c r="N12" s="258">
        <v>155</v>
      </c>
      <c r="O12" s="258">
        <v>166</v>
      </c>
      <c r="P12" s="258">
        <v>0</v>
      </c>
      <c r="Q12" s="164">
        <f t="shared" si="1"/>
        <v>1539.9</v>
      </c>
      <c r="R12" s="253">
        <f t="shared" si="2"/>
        <v>153.99</v>
      </c>
      <c r="S12" s="246">
        <f t="shared" si="3"/>
        <v>37.491071428571416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64.75</v>
      </c>
      <c r="E13" s="256">
        <v>0</v>
      </c>
      <c r="F13" s="256">
        <v>40</v>
      </c>
      <c r="G13" s="256">
        <v>0</v>
      </c>
      <c r="H13" s="256">
        <v>0</v>
      </c>
      <c r="I13" s="256">
        <v>200</v>
      </c>
      <c r="J13" s="256">
        <v>0</v>
      </c>
      <c r="K13" s="258">
        <v>200</v>
      </c>
      <c r="L13" s="258">
        <v>0</v>
      </c>
      <c r="M13" s="258">
        <v>40</v>
      </c>
      <c r="N13" s="258">
        <v>200</v>
      </c>
      <c r="O13" s="258">
        <v>44</v>
      </c>
      <c r="P13" s="258">
        <v>0</v>
      </c>
      <c r="Q13" s="164">
        <f t="shared" si="1"/>
        <v>724</v>
      </c>
      <c r="R13" s="253">
        <f t="shared" si="2"/>
        <v>72.400000000000006</v>
      </c>
      <c r="S13" s="246">
        <f t="shared" si="3"/>
        <v>11.814671814671826</v>
      </c>
    </row>
    <row r="14" spans="1:19" x14ac:dyDescent="0.25">
      <c r="A14" s="5">
        <v>8</v>
      </c>
      <c r="B14" s="4" t="s">
        <v>222</v>
      </c>
      <c r="C14" s="162">
        <v>20</v>
      </c>
      <c r="D14" s="8">
        <f t="shared" si="0"/>
        <v>7</v>
      </c>
      <c r="E14" s="256">
        <v>0</v>
      </c>
      <c r="F14" s="256">
        <v>0</v>
      </c>
      <c r="G14" s="256">
        <v>0</v>
      </c>
      <c r="H14" s="256">
        <v>20</v>
      </c>
      <c r="I14" s="256">
        <v>0</v>
      </c>
      <c r="J14" s="256">
        <v>0</v>
      </c>
      <c r="K14" s="258">
        <v>2.7</v>
      </c>
      <c r="L14" s="258">
        <v>20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42.7</v>
      </c>
      <c r="R14" s="253">
        <f t="shared" si="2"/>
        <v>4.2700000000000005</v>
      </c>
      <c r="S14" s="246">
        <f t="shared" si="3"/>
        <v>-38.999999999999993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70</v>
      </c>
      <c r="E15" s="256">
        <v>200</v>
      </c>
      <c r="F15" s="256">
        <v>0</v>
      </c>
      <c r="G15" s="256">
        <v>200</v>
      </c>
      <c r="H15" s="256">
        <v>0</v>
      </c>
      <c r="I15" s="256">
        <v>200</v>
      </c>
      <c r="J15" s="256">
        <v>0</v>
      </c>
      <c r="K15" s="258">
        <v>200</v>
      </c>
      <c r="L15" s="258">
        <v>0</v>
      </c>
      <c r="M15" s="258">
        <v>0</v>
      </c>
      <c r="N15" s="258">
        <v>200</v>
      </c>
      <c r="O15" s="258">
        <v>0</v>
      </c>
      <c r="P15" s="258">
        <v>0</v>
      </c>
      <c r="Q15" s="164">
        <f t="shared" si="1"/>
        <v>1000</v>
      </c>
      <c r="R15" s="253">
        <f t="shared" si="2"/>
        <v>100</v>
      </c>
      <c r="S15" s="246">
        <f t="shared" si="3"/>
        <v>42.857142857142861</v>
      </c>
    </row>
    <row r="16" spans="1:19" x14ac:dyDescent="0.25">
      <c r="A16" s="7">
        <v>10</v>
      </c>
      <c r="B16" s="4" t="s">
        <v>224</v>
      </c>
      <c r="C16" s="162">
        <v>78</v>
      </c>
      <c r="D16" s="8">
        <f t="shared" si="0"/>
        <v>27.3</v>
      </c>
      <c r="E16" s="256">
        <v>79</v>
      </c>
      <c r="F16" s="256">
        <v>0</v>
      </c>
      <c r="G16" s="256">
        <v>0</v>
      </c>
      <c r="H16" s="256">
        <v>79</v>
      </c>
      <c r="I16" s="256">
        <v>79</v>
      </c>
      <c r="J16" s="256">
        <v>0</v>
      </c>
      <c r="K16" s="258">
        <v>131</v>
      </c>
      <c r="L16" s="258">
        <v>79</v>
      </c>
      <c r="M16" s="258">
        <v>0</v>
      </c>
      <c r="N16" s="258">
        <v>0</v>
      </c>
      <c r="O16" s="258">
        <v>79</v>
      </c>
      <c r="P16" s="258">
        <v>0</v>
      </c>
      <c r="Q16" s="164">
        <f t="shared" si="1"/>
        <v>526</v>
      </c>
      <c r="R16" s="253">
        <f t="shared" si="2"/>
        <v>52.6</v>
      </c>
      <c r="S16" s="246">
        <f t="shared" si="3"/>
        <v>92.673992673992672</v>
      </c>
    </row>
    <row r="17" spans="1:19" x14ac:dyDescent="0.25">
      <c r="A17" s="7">
        <v>11</v>
      </c>
      <c r="B17" s="4" t="s">
        <v>225</v>
      </c>
      <c r="C17" s="162">
        <v>53</v>
      </c>
      <c r="D17" s="8">
        <f t="shared" si="0"/>
        <v>18.55</v>
      </c>
      <c r="E17" s="256">
        <v>32</v>
      </c>
      <c r="F17" s="256">
        <v>32</v>
      </c>
      <c r="G17" s="256">
        <v>101</v>
      </c>
      <c r="H17" s="256">
        <v>0</v>
      </c>
      <c r="I17" s="256">
        <v>32</v>
      </c>
      <c r="J17" s="256">
        <v>0</v>
      </c>
      <c r="K17" s="258">
        <v>0</v>
      </c>
      <c r="L17" s="258">
        <v>32</v>
      </c>
      <c r="M17" s="258">
        <v>101</v>
      </c>
      <c r="N17" s="258">
        <v>32</v>
      </c>
      <c r="O17" s="258">
        <v>32</v>
      </c>
      <c r="P17" s="258">
        <v>0</v>
      </c>
      <c r="Q17" s="164">
        <f t="shared" si="1"/>
        <v>394</v>
      </c>
      <c r="R17" s="253">
        <f t="shared" si="2"/>
        <v>39.4</v>
      </c>
      <c r="S17" s="246">
        <f t="shared" si="3"/>
        <v>112.3989218328841</v>
      </c>
    </row>
    <row r="18" spans="1:19" x14ac:dyDescent="0.25">
      <c r="A18" s="7">
        <v>12</v>
      </c>
      <c r="B18" s="4" t="s">
        <v>226</v>
      </c>
      <c r="C18" s="162">
        <v>77</v>
      </c>
      <c r="D18" s="8">
        <f t="shared" si="0"/>
        <v>26.95</v>
      </c>
      <c r="E18" s="256">
        <v>0</v>
      </c>
      <c r="F18" s="256">
        <v>89</v>
      </c>
      <c r="G18" s="256">
        <v>0</v>
      </c>
      <c r="H18" s="256">
        <v>0</v>
      </c>
      <c r="I18" s="256">
        <v>0</v>
      </c>
      <c r="J18" s="256">
        <v>0</v>
      </c>
      <c r="K18" s="258">
        <v>56</v>
      </c>
      <c r="L18" s="258">
        <v>61</v>
      </c>
      <c r="M18" s="258">
        <v>0</v>
      </c>
      <c r="N18" s="258">
        <v>48</v>
      </c>
      <c r="O18" s="258">
        <v>25</v>
      </c>
      <c r="P18" s="258">
        <v>0</v>
      </c>
      <c r="Q18" s="164">
        <f t="shared" si="1"/>
        <v>279</v>
      </c>
      <c r="R18" s="253">
        <f t="shared" si="2"/>
        <v>27.9</v>
      </c>
      <c r="S18" s="246">
        <f t="shared" si="3"/>
        <v>3.5250463821892453</v>
      </c>
    </row>
    <row r="19" spans="1:19" x14ac:dyDescent="0.25">
      <c r="A19" s="7">
        <v>13</v>
      </c>
      <c r="B19" s="4" t="s">
        <v>227</v>
      </c>
      <c r="C19" s="162">
        <v>19.600000000000001</v>
      </c>
      <c r="D19" s="254">
        <f t="shared" si="0"/>
        <v>6.86</v>
      </c>
      <c r="E19" s="256">
        <v>0</v>
      </c>
      <c r="F19" s="256">
        <v>0</v>
      </c>
      <c r="G19" s="256">
        <v>15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15</v>
      </c>
      <c r="N19" s="258">
        <v>0</v>
      </c>
      <c r="O19" s="258">
        <v>0</v>
      </c>
      <c r="P19" s="258">
        <v>0</v>
      </c>
      <c r="Q19" s="164">
        <f t="shared" si="1"/>
        <v>30</v>
      </c>
      <c r="R19" s="253">
        <f t="shared" si="2"/>
        <v>3</v>
      </c>
      <c r="S19" s="246">
        <f t="shared" si="3"/>
        <v>-56.268221574344025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105</v>
      </c>
      <c r="E20" s="256">
        <v>0</v>
      </c>
      <c r="F20" s="256">
        <v>22.5</v>
      </c>
      <c r="G20" s="256">
        <v>0</v>
      </c>
      <c r="H20" s="256">
        <v>125</v>
      </c>
      <c r="I20" s="256">
        <v>0</v>
      </c>
      <c r="J20" s="256">
        <v>0</v>
      </c>
      <c r="K20" s="258">
        <v>0</v>
      </c>
      <c r="L20" s="258">
        <v>0</v>
      </c>
      <c r="M20" s="258">
        <v>0</v>
      </c>
      <c r="N20" s="258">
        <v>0</v>
      </c>
      <c r="O20" s="258">
        <v>0</v>
      </c>
      <c r="P20" s="258">
        <v>0</v>
      </c>
      <c r="Q20" s="164">
        <f t="shared" si="1"/>
        <v>147.5</v>
      </c>
      <c r="R20" s="253">
        <f t="shared" si="2"/>
        <v>14.75</v>
      </c>
      <c r="S20" s="246">
        <f t="shared" si="3"/>
        <v>-85.952380952380949</v>
      </c>
    </row>
    <row r="21" spans="1:19" x14ac:dyDescent="0.25">
      <c r="A21" s="7">
        <v>15</v>
      </c>
      <c r="B21" s="4" t="s">
        <v>229</v>
      </c>
      <c r="C21" s="162">
        <v>180</v>
      </c>
      <c r="D21" s="8">
        <f t="shared" si="0"/>
        <v>63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8">
        <v>0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164">
        <f t="shared" si="1"/>
        <v>0</v>
      </c>
      <c r="R21" s="253">
        <f t="shared" si="2"/>
        <v>0</v>
      </c>
      <c r="S21" s="246">
        <f t="shared" si="3"/>
        <v>-100</v>
      </c>
    </row>
    <row r="22" spans="1:19" x14ac:dyDescent="0.25">
      <c r="A22" s="7">
        <v>16</v>
      </c>
      <c r="B22" s="4" t="s">
        <v>25</v>
      </c>
      <c r="C22" s="162">
        <v>60</v>
      </c>
      <c r="D22" s="8">
        <f t="shared" si="0"/>
        <v>21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8">
        <v>0</v>
      </c>
      <c r="L22" s="258">
        <v>0</v>
      </c>
      <c r="M22" s="258">
        <v>0</v>
      </c>
      <c r="N22" s="258">
        <v>0</v>
      </c>
      <c r="O22" s="258">
        <v>0</v>
      </c>
      <c r="P22" s="258">
        <v>0</v>
      </c>
      <c r="Q22" s="164">
        <f t="shared" si="1"/>
        <v>0</v>
      </c>
      <c r="R22" s="253">
        <f t="shared" si="2"/>
        <v>0</v>
      </c>
      <c r="S22" s="246">
        <f t="shared" si="3"/>
        <v>-100</v>
      </c>
    </row>
    <row r="23" spans="1:19" x14ac:dyDescent="0.25">
      <c r="A23" s="7">
        <v>17</v>
      </c>
      <c r="B23" s="4" t="s">
        <v>27</v>
      </c>
      <c r="C23" s="162">
        <v>11.8</v>
      </c>
      <c r="D23" s="8">
        <f t="shared" si="0"/>
        <v>4.13</v>
      </c>
      <c r="E23" s="256">
        <v>0</v>
      </c>
      <c r="F23" s="256">
        <v>10</v>
      </c>
      <c r="G23" s="256">
        <v>0</v>
      </c>
      <c r="H23" s="256">
        <v>0</v>
      </c>
      <c r="I23" s="256">
        <v>0</v>
      </c>
      <c r="J23" s="256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10</v>
      </c>
      <c r="R23" s="253">
        <f t="shared" si="2"/>
        <v>1</v>
      </c>
      <c r="S23" s="246">
        <f t="shared" si="3"/>
        <v>-75.786924939467312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3.5</v>
      </c>
      <c r="E24" s="256">
        <v>0</v>
      </c>
      <c r="F24" s="256">
        <v>10</v>
      </c>
      <c r="G24" s="256">
        <v>10</v>
      </c>
      <c r="H24" s="256">
        <v>0</v>
      </c>
      <c r="I24" s="256">
        <v>0</v>
      </c>
      <c r="J24" s="256">
        <v>0</v>
      </c>
      <c r="K24" s="258">
        <v>0</v>
      </c>
      <c r="L24" s="258">
        <v>10</v>
      </c>
      <c r="M24" s="258">
        <v>10</v>
      </c>
      <c r="N24" s="258">
        <v>0</v>
      </c>
      <c r="O24" s="258">
        <v>23</v>
      </c>
      <c r="P24" s="258">
        <v>0</v>
      </c>
      <c r="Q24" s="164">
        <f t="shared" si="1"/>
        <v>63</v>
      </c>
      <c r="R24" s="161">
        <f t="shared" si="2"/>
        <v>6.3</v>
      </c>
      <c r="S24" s="259">
        <f t="shared" si="3"/>
        <v>80</v>
      </c>
    </row>
    <row r="25" spans="1:19" x14ac:dyDescent="0.25">
      <c r="A25" s="7">
        <v>19</v>
      </c>
      <c r="B25" s="4" t="s">
        <v>28</v>
      </c>
      <c r="C25" s="162">
        <v>35</v>
      </c>
      <c r="D25" s="8">
        <f t="shared" si="0"/>
        <v>12.25</v>
      </c>
      <c r="E25" s="256">
        <v>7</v>
      </c>
      <c r="F25" s="256">
        <v>10.25</v>
      </c>
      <c r="G25" s="256">
        <v>5</v>
      </c>
      <c r="H25" s="256">
        <v>2</v>
      </c>
      <c r="I25" s="256">
        <v>0</v>
      </c>
      <c r="J25" s="256">
        <v>0</v>
      </c>
      <c r="K25" s="258">
        <v>8.6</v>
      </c>
      <c r="L25" s="258">
        <v>5.25</v>
      </c>
      <c r="M25" s="258">
        <v>5</v>
      </c>
      <c r="N25" s="258">
        <v>9</v>
      </c>
      <c r="O25" s="258">
        <v>4.5</v>
      </c>
      <c r="P25" s="258">
        <v>0</v>
      </c>
      <c r="Q25" s="164">
        <f t="shared" si="1"/>
        <v>56.6</v>
      </c>
      <c r="R25" s="161">
        <f t="shared" si="2"/>
        <v>5.66</v>
      </c>
      <c r="S25" s="246">
        <f t="shared" si="3"/>
        <v>-53.795918367346935</v>
      </c>
    </row>
    <row r="26" spans="1:19" x14ac:dyDescent="0.25">
      <c r="A26" s="7">
        <v>20</v>
      </c>
      <c r="B26" s="4" t="s">
        <v>29</v>
      </c>
      <c r="C26" s="162">
        <v>18</v>
      </c>
      <c r="D26" s="8">
        <f t="shared" si="0"/>
        <v>6.3</v>
      </c>
      <c r="E26" s="256">
        <v>9.3000000000000007</v>
      </c>
      <c r="F26" s="256">
        <v>22.2</v>
      </c>
      <c r="G26" s="256">
        <v>38</v>
      </c>
      <c r="H26" s="256">
        <v>6.1</v>
      </c>
      <c r="I26" s="256">
        <v>14.25</v>
      </c>
      <c r="J26" s="256">
        <v>0</v>
      </c>
      <c r="K26" s="258">
        <v>12.8</v>
      </c>
      <c r="L26" s="258">
        <v>19.100000000000001</v>
      </c>
      <c r="M26" s="258">
        <v>37.200000000000003</v>
      </c>
      <c r="N26" s="258">
        <v>20</v>
      </c>
      <c r="O26" s="258">
        <v>20.100000000000001</v>
      </c>
      <c r="P26" s="258">
        <v>0</v>
      </c>
      <c r="Q26" s="164">
        <f t="shared" si="1"/>
        <v>199.04999999999998</v>
      </c>
      <c r="R26" s="253">
        <f t="shared" si="2"/>
        <v>19.904999999999998</v>
      </c>
      <c r="S26" s="246">
        <f t="shared" si="3"/>
        <v>215.95238095238091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14</v>
      </c>
      <c r="E27" s="256">
        <v>0</v>
      </c>
      <c r="F27" s="256">
        <v>0</v>
      </c>
      <c r="G27" s="256">
        <v>6</v>
      </c>
      <c r="H27" s="256">
        <v>0</v>
      </c>
      <c r="I27" s="256">
        <v>0</v>
      </c>
      <c r="J27" s="256">
        <v>0</v>
      </c>
      <c r="K27" s="258">
        <v>0</v>
      </c>
      <c r="L27" s="258">
        <v>0</v>
      </c>
      <c r="M27" s="258">
        <v>6</v>
      </c>
      <c r="N27" s="258">
        <v>6</v>
      </c>
      <c r="O27" s="258">
        <v>0</v>
      </c>
      <c r="P27" s="258">
        <v>0</v>
      </c>
      <c r="Q27" s="164">
        <f t="shared" si="1"/>
        <v>18</v>
      </c>
      <c r="R27" s="253">
        <f t="shared" si="2"/>
        <v>1.8</v>
      </c>
      <c r="S27" s="246">
        <f t="shared" si="3"/>
        <v>-87.142857142857139</v>
      </c>
    </row>
    <row r="28" spans="1:19" x14ac:dyDescent="0.25">
      <c r="A28" s="5">
        <v>22</v>
      </c>
      <c r="B28" s="4" t="s">
        <v>30</v>
      </c>
      <c r="C28" s="162">
        <v>45</v>
      </c>
      <c r="D28" s="8">
        <f t="shared" si="0"/>
        <v>15.75</v>
      </c>
      <c r="E28" s="256">
        <v>0</v>
      </c>
      <c r="F28" s="256">
        <v>24</v>
      </c>
      <c r="G28" s="256">
        <v>2.2000000000000002</v>
      </c>
      <c r="H28" s="256">
        <v>22.5</v>
      </c>
      <c r="I28" s="256">
        <v>0.45</v>
      </c>
      <c r="J28" s="256">
        <v>0</v>
      </c>
      <c r="K28" s="258">
        <v>6</v>
      </c>
      <c r="L28" s="258">
        <v>21.25</v>
      </c>
      <c r="M28" s="258">
        <v>24</v>
      </c>
      <c r="N28" s="258">
        <v>0.5</v>
      </c>
      <c r="O28" s="258">
        <v>24</v>
      </c>
      <c r="P28" s="258">
        <v>0</v>
      </c>
      <c r="Q28" s="164">
        <f t="shared" si="1"/>
        <v>124.9</v>
      </c>
      <c r="R28" s="253">
        <f t="shared" si="2"/>
        <v>12.49</v>
      </c>
      <c r="S28" s="246">
        <f t="shared" si="3"/>
        <v>-20.698412698412696</v>
      </c>
    </row>
    <row r="29" spans="1:19" x14ac:dyDescent="0.25">
      <c r="A29" s="5">
        <v>23</v>
      </c>
      <c r="B29" s="4" t="s">
        <v>31</v>
      </c>
      <c r="C29" s="162">
        <v>15</v>
      </c>
      <c r="D29" s="8">
        <f t="shared" si="0"/>
        <v>5.25</v>
      </c>
      <c r="E29" s="256">
        <v>0</v>
      </c>
      <c r="F29" s="256">
        <v>0</v>
      </c>
      <c r="G29" s="256">
        <v>0</v>
      </c>
      <c r="H29" s="256">
        <v>30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30</v>
      </c>
      <c r="R29" s="161">
        <f t="shared" si="2"/>
        <v>3</v>
      </c>
      <c r="S29" s="246">
        <f t="shared" si="3"/>
        <v>-42.857142857142854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0.14000000000000001</v>
      </c>
      <c r="E30" s="256">
        <v>0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0</v>
      </c>
      <c r="M30" s="258">
        <v>0</v>
      </c>
      <c r="N30" s="258">
        <v>0</v>
      </c>
      <c r="O30" s="258">
        <v>0</v>
      </c>
      <c r="P30" s="258">
        <v>0</v>
      </c>
      <c r="Q30" s="164">
        <f t="shared" si="1"/>
        <v>0</v>
      </c>
      <c r="R30" s="161">
        <f t="shared" si="2"/>
        <v>0</v>
      </c>
      <c r="S30" s="246">
        <f t="shared" si="3"/>
        <v>-100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0.42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8">
        <v>0</v>
      </c>
      <c r="L31" s="258">
        <v>0</v>
      </c>
      <c r="M31" s="258">
        <v>0</v>
      </c>
      <c r="N31" s="258">
        <v>0</v>
      </c>
      <c r="O31" s="258">
        <v>0</v>
      </c>
      <c r="P31" s="258">
        <v>0</v>
      </c>
      <c r="Q31" s="164">
        <f t="shared" si="1"/>
        <v>0</v>
      </c>
      <c r="R31" s="161">
        <f t="shared" si="2"/>
        <v>0</v>
      </c>
      <c r="S31" s="246">
        <f t="shared" si="3"/>
        <v>-100</v>
      </c>
    </row>
    <row r="32" spans="1:19" x14ac:dyDescent="0.25">
      <c r="A32" s="159">
        <v>26</v>
      </c>
      <c r="B32" s="159" t="s">
        <v>230</v>
      </c>
      <c r="C32" s="168">
        <v>2</v>
      </c>
      <c r="D32" s="8">
        <f t="shared" si="0"/>
        <v>0.7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164">
        <f t="shared" si="1"/>
        <v>0</v>
      </c>
      <c r="R32" s="253">
        <f t="shared" si="2"/>
        <v>0</v>
      </c>
      <c r="S32" s="246">
        <f t="shared" si="3"/>
        <v>-100</v>
      </c>
    </row>
    <row r="33" spans="1:19" x14ac:dyDescent="0.25">
      <c r="A33" s="159">
        <v>27</v>
      </c>
      <c r="B33" s="159" t="s">
        <v>37</v>
      </c>
      <c r="C33" s="168">
        <v>7</v>
      </c>
      <c r="D33" s="8">
        <f t="shared" si="0"/>
        <v>2.4500000000000002</v>
      </c>
      <c r="E33" s="256">
        <v>6.9</v>
      </c>
      <c r="F33" s="256">
        <v>6</v>
      </c>
      <c r="G33" s="256">
        <v>9</v>
      </c>
      <c r="H33" s="256">
        <v>3.5</v>
      </c>
      <c r="I33" s="256">
        <v>5.3</v>
      </c>
      <c r="J33" s="256">
        <v>0</v>
      </c>
      <c r="K33" s="258">
        <v>4.5</v>
      </c>
      <c r="L33" s="258">
        <v>8.9499999999999993</v>
      </c>
      <c r="M33" s="258">
        <v>9</v>
      </c>
      <c r="N33" s="258">
        <v>8.6999999999999993</v>
      </c>
      <c r="O33" s="258">
        <v>6.5</v>
      </c>
      <c r="P33" s="258">
        <v>0</v>
      </c>
      <c r="Q33" s="164">
        <f t="shared" si="1"/>
        <v>68.350000000000009</v>
      </c>
      <c r="R33" s="253">
        <f t="shared" si="2"/>
        <v>6.8350000000000009</v>
      </c>
      <c r="S33" s="246">
        <f t="shared" si="3"/>
        <v>178.9795918367347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opLeftCell="A5" workbookViewId="0">
      <selection activeCell="N19" sqref="N19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298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305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80</v>
      </c>
      <c r="D6" s="8">
        <f t="shared" ref="D6:D33" si="0">15*C6/100</f>
        <v>12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8">
        <v>0</v>
      </c>
      <c r="L6" s="258">
        <v>0</v>
      </c>
      <c r="M6" s="258">
        <v>0</v>
      </c>
      <c r="N6" s="258">
        <v>0</v>
      </c>
      <c r="O6" s="258">
        <v>0</v>
      </c>
      <c r="P6" s="258">
        <v>0</v>
      </c>
      <c r="Q6" s="164">
        <f t="shared" ref="Q6:Q33" si="1">SUM(E6:P6)</f>
        <v>0</v>
      </c>
      <c r="R6" s="161">
        <f t="shared" ref="R6:R33" si="2">Q6/10</f>
        <v>0</v>
      </c>
      <c r="S6" s="246">
        <f t="shared" ref="S6:S33" si="3">R6*100/D6-100</f>
        <v>-100</v>
      </c>
    </row>
    <row r="7" spans="1:19" x14ac:dyDescent="0.25">
      <c r="A7" s="308"/>
      <c r="B7" s="4" t="s">
        <v>217</v>
      </c>
      <c r="C7" s="162">
        <v>150</v>
      </c>
      <c r="D7" s="8">
        <f t="shared" si="0"/>
        <v>22.5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8">
        <v>0</v>
      </c>
      <c r="L7" s="258">
        <v>0</v>
      </c>
      <c r="M7" s="258">
        <v>0</v>
      </c>
      <c r="N7" s="258">
        <v>0</v>
      </c>
      <c r="O7" s="258">
        <v>0</v>
      </c>
      <c r="P7" s="258">
        <v>0</v>
      </c>
      <c r="Q7" s="164">
        <f t="shared" si="1"/>
        <v>0</v>
      </c>
      <c r="R7" s="253">
        <f t="shared" si="2"/>
        <v>0</v>
      </c>
      <c r="S7" s="246">
        <f t="shared" si="3"/>
        <v>-100</v>
      </c>
    </row>
    <row r="8" spans="1:19" x14ac:dyDescent="0.25">
      <c r="A8" s="5">
        <v>2</v>
      </c>
      <c r="B8" s="4" t="s">
        <v>36</v>
      </c>
      <c r="C8" s="162">
        <v>15</v>
      </c>
      <c r="D8" s="8">
        <f t="shared" si="0"/>
        <v>2.25</v>
      </c>
      <c r="E8" s="256">
        <v>64</v>
      </c>
      <c r="F8" s="256">
        <v>84.7</v>
      </c>
      <c r="G8" s="256">
        <v>40.1</v>
      </c>
      <c r="H8" s="256">
        <v>42.9</v>
      </c>
      <c r="I8" s="256">
        <v>75</v>
      </c>
      <c r="J8" s="256">
        <v>0</v>
      </c>
      <c r="K8" s="258">
        <v>84.7</v>
      </c>
      <c r="L8" s="258">
        <v>40.1</v>
      </c>
      <c r="M8" s="258">
        <v>20</v>
      </c>
      <c r="N8" s="258">
        <v>42.9</v>
      </c>
      <c r="O8" s="258">
        <v>75</v>
      </c>
      <c r="P8" s="258">
        <v>0</v>
      </c>
      <c r="Q8" s="164">
        <f t="shared" si="1"/>
        <v>569.4</v>
      </c>
      <c r="R8" s="253">
        <f t="shared" si="2"/>
        <v>56.94</v>
      </c>
      <c r="S8" s="246">
        <f t="shared" si="3"/>
        <v>2430.6666666666665</v>
      </c>
    </row>
    <row r="9" spans="1:19" x14ac:dyDescent="0.25">
      <c r="A9" s="5">
        <v>3</v>
      </c>
      <c r="B9" s="4" t="s">
        <v>218</v>
      </c>
      <c r="C9" s="162">
        <v>45</v>
      </c>
      <c r="D9" s="8">
        <f t="shared" si="0"/>
        <v>6.75</v>
      </c>
      <c r="E9" s="256">
        <v>0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258">
        <v>0</v>
      </c>
      <c r="L9" s="258">
        <v>0</v>
      </c>
      <c r="M9" s="258">
        <v>0</v>
      </c>
      <c r="N9" s="258">
        <v>0</v>
      </c>
      <c r="O9" s="258">
        <v>0</v>
      </c>
      <c r="P9" s="258">
        <v>0</v>
      </c>
      <c r="Q9" s="164">
        <f t="shared" si="1"/>
        <v>0</v>
      </c>
      <c r="R9" s="253">
        <f t="shared" si="2"/>
        <v>0</v>
      </c>
      <c r="S9" s="246">
        <f t="shared" si="3"/>
        <v>-100</v>
      </c>
    </row>
    <row r="10" spans="1:19" x14ac:dyDescent="0.25">
      <c r="A10" s="5">
        <v>4</v>
      </c>
      <c r="B10" s="6" t="s">
        <v>219</v>
      </c>
      <c r="C10" s="167">
        <v>15</v>
      </c>
      <c r="D10" s="8">
        <f t="shared" si="0"/>
        <v>2.25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8">
        <v>0</v>
      </c>
      <c r="L10" s="258">
        <v>0</v>
      </c>
      <c r="M10" s="258">
        <v>0</v>
      </c>
      <c r="N10" s="258">
        <v>0</v>
      </c>
      <c r="O10" s="258">
        <v>0</v>
      </c>
      <c r="P10" s="258">
        <v>0</v>
      </c>
      <c r="Q10" s="164">
        <f t="shared" si="1"/>
        <v>0</v>
      </c>
      <c r="R10" s="161">
        <f t="shared" si="2"/>
        <v>0</v>
      </c>
      <c r="S10" s="246">
        <f t="shared" si="3"/>
        <v>-100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28.2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8">
        <v>0</v>
      </c>
      <c r="L11" s="258">
        <v>0</v>
      </c>
      <c r="M11" s="258">
        <v>0</v>
      </c>
      <c r="N11" s="258">
        <v>0</v>
      </c>
      <c r="O11" s="258">
        <v>0</v>
      </c>
      <c r="P11" s="258">
        <v>0</v>
      </c>
      <c r="Q11" s="164">
        <f t="shared" si="1"/>
        <v>0</v>
      </c>
      <c r="R11" s="253">
        <f t="shared" si="2"/>
        <v>0</v>
      </c>
      <c r="S11" s="246">
        <f t="shared" si="3"/>
        <v>-100</v>
      </c>
    </row>
    <row r="12" spans="1:19" x14ac:dyDescent="0.25">
      <c r="A12" s="5">
        <v>6</v>
      </c>
      <c r="B12" s="4" t="s">
        <v>220</v>
      </c>
      <c r="C12" s="162">
        <v>280</v>
      </c>
      <c r="D12" s="8">
        <f t="shared" si="0"/>
        <v>42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8">
        <v>0</v>
      </c>
      <c r="L12" s="258">
        <v>0</v>
      </c>
      <c r="M12" s="258">
        <v>0</v>
      </c>
      <c r="N12" s="258">
        <v>0</v>
      </c>
      <c r="O12" s="258">
        <v>0</v>
      </c>
      <c r="P12" s="258">
        <v>0</v>
      </c>
      <c r="Q12" s="164">
        <f t="shared" si="1"/>
        <v>0</v>
      </c>
      <c r="R12" s="253">
        <f t="shared" si="2"/>
        <v>0</v>
      </c>
      <c r="S12" s="246">
        <f t="shared" si="3"/>
        <v>-100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27.75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8">
        <v>0</v>
      </c>
      <c r="L13" s="258">
        <v>0</v>
      </c>
      <c r="M13" s="258">
        <v>0</v>
      </c>
      <c r="N13" s="258">
        <v>0</v>
      </c>
      <c r="O13" s="258">
        <v>0</v>
      </c>
      <c r="P13" s="258">
        <v>0</v>
      </c>
      <c r="Q13" s="164">
        <f t="shared" si="1"/>
        <v>0</v>
      </c>
      <c r="R13" s="253">
        <f t="shared" si="2"/>
        <v>0</v>
      </c>
      <c r="S13" s="246">
        <f t="shared" si="3"/>
        <v>-100</v>
      </c>
    </row>
    <row r="14" spans="1:19" x14ac:dyDescent="0.25">
      <c r="A14" s="5">
        <v>8</v>
      </c>
      <c r="B14" s="4" t="s">
        <v>222</v>
      </c>
      <c r="C14" s="162">
        <v>15</v>
      </c>
      <c r="D14" s="8">
        <f t="shared" si="0"/>
        <v>2.25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8">
        <v>0</v>
      </c>
      <c r="L14" s="258">
        <v>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0</v>
      </c>
      <c r="R14" s="253">
        <f t="shared" si="2"/>
        <v>0</v>
      </c>
      <c r="S14" s="246">
        <f t="shared" si="3"/>
        <v>-100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30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8">
        <v>0</v>
      </c>
      <c r="L15" s="258">
        <v>0</v>
      </c>
      <c r="M15" s="258">
        <v>0</v>
      </c>
      <c r="N15" s="258">
        <v>0</v>
      </c>
      <c r="O15" s="258">
        <v>0</v>
      </c>
      <c r="P15" s="258">
        <v>0</v>
      </c>
      <c r="Q15" s="164">
        <f t="shared" si="1"/>
        <v>0</v>
      </c>
      <c r="R15" s="253">
        <f t="shared" si="2"/>
        <v>0</v>
      </c>
      <c r="S15" s="246">
        <f t="shared" si="3"/>
        <v>-100</v>
      </c>
    </row>
    <row r="16" spans="1:19" x14ac:dyDescent="0.25">
      <c r="A16" s="7">
        <v>10</v>
      </c>
      <c r="B16" s="4" t="s">
        <v>224</v>
      </c>
      <c r="C16" s="162">
        <v>70</v>
      </c>
      <c r="D16" s="8">
        <f t="shared" si="0"/>
        <v>10.5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8">
        <v>0</v>
      </c>
      <c r="L16" s="258">
        <v>0</v>
      </c>
      <c r="M16" s="258">
        <v>0</v>
      </c>
      <c r="N16" s="258">
        <v>0</v>
      </c>
      <c r="O16" s="258">
        <v>0</v>
      </c>
      <c r="P16" s="258">
        <v>0</v>
      </c>
      <c r="Q16" s="164">
        <f t="shared" si="1"/>
        <v>0</v>
      </c>
      <c r="R16" s="253">
        <f t="shared" si="2"/>
        <v>0</v>
      </c>
      <c r="S16" s="246">
        <f t="shared" si="3"/>
        <v>-100</v>
      </c>
    </row>
    <row r="17" spans="1:19" x14ac:dyDescent="0.25">
      <c r="A17" s="7">
        <v>11</v>
      </c>
      <c r="B17" s="4" t="s">
        <v>225</v>
      </c>
      <c r="C17" s="162">
        <v>35</v>
      </c>
      <c r="D17" s="8">
        <f t="shared" si="0"/>
        <v>5.25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8">
        <v>0</v>
      </c>
      <c r="L17" s="258">
        <v>0</v>
      </c>
      <c r="M17" s="258">
        <v>0</v>
      </c>
      <c r="N17" s="258">
        <v>0</v>
      </c>
      <c r="O17" s="258">
        <v>0</v>
      </c>
      <c r="P17" s="258">
        <v>0</v>
      </c>
      <c r="Q17" s="164">
        <f t="shared" si="1"/>
        <v>0</v>
      </c>
      <c r="R17" s="253">
        <f t="shared" si="2"/>
        <v>0</v>
      </c>
      <c r="S17" s="246">
        <f t="shared" si="3"/>
        <v>-100</v>
      </c>
    </row>
    <row r="18" spans="1:19" x14ac:dyDescent="0.25">
      <c r="A18" s="7">
        <v>12</v>
      </c>
      <c r="B18" s="4" t="s">
        <v>226</v>
      </c>
      <c r="C18" s="162">
        <v>58</v>
      </c>
      <c r="D18" s="8">
        <f t="shared" si="0"/>
        <v>8.6999999999999993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8">
        <v>0</v>
      </c>
      <c r="L18" s="258">
        <v>0</v>
      </c>
      <c r="M18" s="258">
        <v>0</v>
      </c>
      <c r="N18" s="258">
        <v>0</v>
      </c>
      <c r="O18" s="258">
        <v>0</v>
      </c>
      <c r="P18" s="258">
        <v>0</v>
      </c>
      <c r="Q18" s="164">
        <f t="shared" si="1"/>
        <v>0</v>
      </c>
      <c r="R18" s="253">
        <f t="shared" si="2"/>
        <v>0</v>
      </c>
      <c r="S18" s="246">
        <f t="shared" si="3"/>
        <v>-100</v>
      </c>
    </row>
    <row r="19" spans="1:19" x14ac:dyDescent="0.25">
      <c r="A19" s="7">
        <v>13</v>
      </c>
      <c r="B19" s="4" t="s">
        <v>227</v>
      </c>
      <c r="C19" s="162">
        <v>14.7</v>
      </c>
      <c r="D19" s="254">
        <f t="shared" si="0"/>
        <v>2.2050000000000001</v>
      </c>
      <c r="E19" s="256">
        <v>0</v>
      </c>
      <c r="F19" s="256">
        <v>0</v>
      </c>
      <c r="G19" s="256">
        <v>0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0</v>
      </c>
      <c r="N19" s="258">
        <v>0</v>
      </c>
      <c r="O19" s="258">
        <v>0</v>
      </c>
      <c r="P19" s="258">
        <v>0</v>
      </c>
      <c r="Q19" s="164">
        <f t="shared" si="1"/>
        <v>0</v>
      </c>
      <c r="R19" s="253">
        <f t="shared" si="2"/>
        <v>0</v>
      </c>
      <c r="S19" s="246">
        <f t="shared" si="3"/>
        <v>-100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45</v>
      </c>
      <c r="E20" s="256">
        <v>0</v>
      </c>
      <c r="F20" s="256">
        <v>114.7</v>
      </c>
      <c r="G20" s="256">
        <v>200</v>
      </c>
      <c r="H20" s="256">
        <v>0</v>
      </c>
      <c r="I20" s="256">
        <v>30</v>
      </c>
      <c r="J20" s="256">
        <v>0</v>
      </c>
      <c r="K20" s="258">
        <v>84.7</v>
      </c>
      <c r="L20" s="258">
        <v>0</v>
      </c>
      <c r="M20" s="258">
        <v>230</v>
      </c>
      <c r="N20" s="258">
        <v>0</v>
      </c>
      <c r="O20" s="258">
        <v>30</v>
      </c>
      <c r="P20" s="258">
        <v>0</v>
      </c>
      <c r="Q20" s="164">
        <f t="shared" si="1"/>
        <v>689.4</v>
      </c>
      <c r="R20" s="253">
        <f t="shared" si="2"/>
        <v>68.94</v>
      </c>
      <c r="S20" s="246">
        <f t="shared" si="3"/>
        <v>53.199999999999989</v>
      </c>
    </row>
    <row r="21" spans="1:19" x14ac:dyDescent="0.25">
      <c r="A21" s="7">
        <v>15</v>
      </c>
      <c r="B21" s="4" t="s">
        <v>229</v>
      </c>
      <c r="C21" s="162">
        <v>150</v>
      </c>
      <c r="D21" s="8">
        <f t="shared" si="0"/>
        <v>22.5</v>
      </c>
      <c r="E21" s="256">
        <v>200</v>
      </c>
      <c r="F21" s="256">
        <v>200</v>
      </c>
      <c r="G21" s="256">
        <v>0</v>
      </c>
      <c r="H21" s="256">
        <v>200</v>
      </c>
      <c r="I21" s="256">
        <v>200</v>
      </c>
      <c r="J21" s="256">
        <v>0</v>
      </c>
      <c r="K21" s="258">
        <v>200</v>
      </c>
      <c r="L21" s="258">
        <v>200</v>
      </c>
      <c r="M21" s="258">
        <v>0</v>
      </c>
      <c r="N21" s="258">
        <v>200</v>
      </c>
      <c r="O21" s="258">
        <v>200</v>
      </c>
      <c r="P21" s="258">
        <v>0</v>
      </c>
      <c r="Q21" s="164">
        <f t="shared" si="1"/>
        <v>1600</v>
      </c>
      <c r="R21" s="253">
        <f t="shared" si="2"/>
        <v>160</v>
      </c>
      <c r="S21" s="246">
        <f t="shared" si="3"/>
        <v>611.11111111111109</v>
      </c>
    </row>
    <row r="22" spans="1:19" x14ac:dyDescent="0.25">
      <c r="A22" s="7">
        <v>16</v>
      </c>
      <c r="B22" s="4" t="s">
        <v>25</v>
      </c>
      <c r="C22" s="162">
        <v>50</v>
      </c>
      <c r="D22" s="8">
        <f t="shared" si="0"/>
        <v>7.5</v>
      </c>
      <c r="E22" s="256">
        <v>0</v>
      </c>
      <c r="F22" s="256">
        <v>0</v>
      </c>
      <c r="G22" s="256">
        <v>27.2</v>
      </c>
      <c r="H22" s="256">
        <v>0</v>
      </c>
      <c r="I22" s="256">
        <v>0</v>
      </c>
      <c r="J22" s="256">
        <v>0</v>
      </c>
      <c r="K22" s="258">
        <v>0</v>
      </c>
      <c r="L22" s="258">
        <v>0</v>
      </c>
      <c r="M22" s="258">
        <v>150</v>
      </c>
      <c r="N22" s="258">
        <v>0</v>
      </c>
      <c r="O22" s="258">
        <v>0</v>
      </c>
      <c r="P22" s="258">
        <v>0</v>
      </c>
      <c r="Q22" s="164">
        <f t="shared" si="1"/>
        <v>177.2</v>
      </c>
      <c r="R22" s="253">
        <f t="shared" si="2"/>
        <v>17.72</v>
      </c>
      <c r="S22" s="246">
        <f t="shared" si="3"/>
        <v>136.26666666666668</v>
      </c>
    </row>
    <row r="23" spans="1:19" x14ac:dyDescent="0.25">
      <c r="A23" s="7">
        <v>17</v>
      </c>
      <c r="B23" s="4" t="s">
        <v>27</v>
      </c>
      <c r="C23" s="162">
        <v>9.8000000000000007</v>
      </c>
      <c r="D23" s="8">
        <f t="shared" si="0"/>
        <v>1.47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0</v>
      </c>
      <c r="R23" s="253">
        <f t="shared" si="2"/>
        <v>0</v>
      </c>
      <c r="S23" s="246">
        <f t="shared" si="3"/>
        <v>-100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1.5</v>
      </c>
      <c r="E24" s="256">
        <v>0</v>
      </c>
      <c r="F24" s="256">
        <v>0</v>
      </c>
      <c r="G24" s="256">
        <v>0</v>
      </c>
      <c r="H24" s="256">
        <v>0</v>
      </c>
      <c r="I24" s="256">
        <v>0</v>
      </c>
      <c r="J24" s="256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0</v>
      </c>
      <c r="P24" s="258">
        <v>0</v>
      </c>
      <c r="Q24" s="164">
        <f t="shared" si="1"/>
        <v>0</v>
      </c>
      <c r="R24" s="161">
        <f t="shared" si="2"/>
        <v>0</v>
      </c>
      <c r="S24" s="259">
        <f t="shared" si="3"/>
        <v>-100</v>
      </c>
    </row>
    <row r="25" spans="1:19" x14ac:dyDescent="0.25">
      <c r="A25" s="7">
        <v>19</v>
      </c>
      <c r="B25" s="4" t="s">
        <v>28</v>
      </c>
      <c r="C25" s="162">
        <v>30</v>
      </c>
      <c r="D25" s="8">
        <f t="shared" si="0"/>
        <v>4.5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8">
        <v>0</v>
      </c>
      <c r="L25" s="258">
        <v>0</v>
      </c>
      <c r="M25" s="258">
        <v>0</v>
      </c>
      <c r="N25" s="258">
        <v>0</v>
      </c>
      <c r="O25" s="258">
        <v>0</v>
      </c>
      <c r="P25" s="258">
        <v>0</v>
      </c>
      <c r="Q25" s="164">
        <f t="shared" si="1"/>
        <v>0</v>
      </c>
      <c r="R25" s="161">
        <f t="shared" si="2"/>
        <v>0</v>
      </c>
      <c r="S25" s="246">
        <f t="shared" si="3"/>
        <v>-100</v>
      </c>
    </row>
    <row r="26" spans="1:19" x14ac:dyDescent="0.25">
      <c r="A26" s="7">
        <v>20</v>
      </c>
      <c r="B26" s="4" t="s">
        <v>29</v>
      </c>
      <c r="C26" s="162">
        <v>15</v>
      </c>
      <c r="D26" s="8">
        <f t="shared" si="0"/>
        <v>2.25</v>
      </c>
      <c r="E26" s="256">
        <v>5.8</v>
      </c>
      <c r="F26" s="256">
        <v>7</v>
      </c>
      <c r="G26" s="256">
        <v>3.61</v>
      </c>
      <c r="H26" s="256">
        <v>4.0599999999999996</v>
      </c>
      <c r="I26" s="256">
        <v>4</v>
      </c>
      <c r="J26" s="256">
        <v>0</v>
      </c>
      <c r="K26" s="258">
        <v>0</v>
      </c>
      <c r="L26" s="258">
        <v>3.61</v>
      </c>
      <c r="M26" s="258">
        <v>4.2</v>
      </c>
      <c r="N26" s="258">
        <v>4.0599999999999996</v>
      </c>
      <c r="O26" s="258">
        <v>4</v>
      </c>
      <c r="P26" s="258">
        <v>0</v>
      </c>
      <c r="Q26" s="164">
        <f t="shared" si="1"/>
        <v>40.340000000000003</v>
      </c>
      <c r="R26" s="253">
        <f t="shared" si="2"/>
        <v>4.0340000000000007</v>
      </c>
      <c r="S26" s="246">
        <f t="shared" si="3"/>
        <v>79.28888888888892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6</v>
      </c>
      <c r="E27" s="256">
        <v>6.9</v>
      </c>
      <c r="F27" s="256">
        <v>4.05</v>
      </c>
      <c r="G27" s="256">
        <v>6.7</v>
      </c>
      <c r="H27" s="256">
        <v>6.42</v>
      </c>
      <c r="I27" s="256">
        <v>0</v>
      </c>
      <c r="J27" s="256">
        <v>0</v>
      </c>
      <c r="K27" s="258">
        <v>4.0599999999999996</v>
      </c>
      <c r="L27" s="258">
        <v>6.7</v>
      </c>
      <c r="M27" s="258">
        <v>5</v>
      </c>
      <c r="N27" s="258">
        <v>6.42</v>
      </c>
      <c r="O27" s="258">
        <v>0</v>
      </c>
      <c r="P27" s="258">
        <v>0</v>
      </c>
      <c r="Q27" s="164">
        <f t="shared" si="1"/>
        <v>46.25</v>
      </c>
      <c r="R27" s="253">
        <f t="shared" si="2"/>
        <v>4.625</v>
      </c>
      <c r="S27" s="246">
        <f t="shared" si="3"/>
        <v>-22.916666666666671</v>
      </c>
    </row>
    <row r="28" spans="1:19" x14ac:dyDescent="0.25">
      <c r="A28" s="5">
        <v>22</v>
      </c>
      <c r="B28" s="4" t="s">
        <v>30</v>
      </c>
      <c r="C28" s="162">
        <v>40</v>
      </c>
      <c r="D28" s="8">
        <f t="shared" si="0"/>
        <v>6</v>
      </c>
      <c r="E28" s="256">
        <v>14.6</v>
      </c>
      <c r="F28" s="256">
        <v>3</v>
      </c>
      <c r="G28" s="256">
        <v>4.17</v>
      </c>
      <c r="H28" s="256">
        <v>12.04</v>
      </c>
      <c r="I28" s="256">
        <v>3</v>
      </c>
      <c r="J28" s="256">
        <v>0</v>
      </c>
      <c r="K28" s="258">
        <v>3</v>
      </c>
      <c r="L28" s="258">
        <v>4.17</v>
      </c>
      <c r="M28" s="258">
        <v>0</v>
      </c>
      <c r="N28" s="258">
        <v>2.94</v>
      </c>
      <c r="O28" s="258">
        <v>3</v>
      </c>
      <c r="P28" s="258">
        <v>0</v>
      </c>
      <c r="Q28" s="164">
        <f t="shared" si="1"/>
        <v>49.92</v>
      </c>
      <c r="R28" s="253">
        <f t="shared" si="2"/>
        <v>4.992</v>
      </c>
      <c r="S28" s="246">
        <f t="shared" si="3"/>
        <v>-16.799999999999997</v>
      </c>
    </row>
    <row r="29" spans="1:19" x14ac:dyDescent="0.25">
      <c r="A29" s="5">
        <v>23</v>
      </c>
      <c r="B29" s="4" t="s">
        <v>31</v>
      </c>
      <c r="C29" s="162">
        <v>10</v>
      </c>
      <c r="D29" s="8">
        <f t="shared" si="0"/>
        <v>1.5</v>
      </c>
      <c r="E29" s="256">
        <v>0</v>
      </c>
      <c r="F29" s="256">
        <v>0</v>
      </c>
      <c r="G29" s="256">
        <v>0</v>
      </c>
      <c r="H29" s="256">
        <v>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0</v>
      </c>
      <c r="R29" s="161">
        <f t="shared" si="2"/>
        <v>0</v>
      </c>
      <c r="S29" s="246">
        <f t="shared" si="3"/>
        <v>-100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0.06</v>
      </c>
      <c r="E30" s="256">
        <v>0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0</v>
      </c>
      <c r="M30" s="258">
        <v>0</v>
      </c>
      <c r="N30" s="258">
        <v>0</v>
      </c>
      <c r="O30" s="258">
        <v>0</v>
      </c>
      <c r="P30" s="258">
        <v>0</v>
      </c>
      <c r="Q30" s="164">
        <f t="shared" si="1"/>
        <v>0</v>
      </c>
      <c r="R30" s="161">
        <f t="shared" si="2"/>
        <v>0</v>
      </c>
      <c r="S30" s="246">
        <f t="shared" si="3"/>
        <v>-100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0.18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8">
        <v>0</v>
      </c>
      <c r="L31" s="258">
        <v>0</v>
      </c>
      <c r="M31" s="258">
        <v>0</v>
      </c>
      <c r="N31" s="258">
        <v>0</v>
      </c>
      <c r="O31" s="258">
        <v>0</v>
      </c>
      <c r="P31" s="258">
        <v>0</v>
      </c>
      <c r="Q31" s="164">
        <f t="shared" si="1"/>
        <v>0</v>
      </c>
      <c r="R31" s="161">
        <f t="shared" si="2"/>
        <v>0</v>
      </c>
      <c r="S31" s="246">
        <f t="shared" si="3"/>
        <v>-100</v>
      </c>
    </row>
    <row r="32" spans="1:19" x14ac:dyDescent="0.25">
      <c r="A32" s="159">
        <v>26</v>
      </c>
      <c r="B32" s="159" t="s">
        <v>230</v>
      </c>
      <c r="C32" s="168">
        <v>1</v>
      </c>
      <c r="D32" s="8">
        <f t="shared" si="0"/>
        <v>0.15</v>
      </c>
      <c r="E32" s="256">
        <v>2.2999999999999998</v>
      </c>
      <c r="F32" s="256">
        <v>2.46</v>
      </c>
      <c r="G32" s="256">
        <v>1.33</v>
      </c>
      <c r="H32" s="256">
        <v>1.47</v>
      </c>
      <c r="I32" s="256">
        <v>3</v>
      </c>
      <c r="J32" s="256">
        <v>0</v>
      </c>
      <c r="K32" s="258">
        <v>0</v>
      </c>
      <c r="L32" s="258">
        <v>1.33</v>
      </c>
      <c r="M32" s="258">
        <v>0</v>
      </c>
      <c r="N32" s="258">
        <v>1.47</v>
      </c>
      <c r="O32" s="258">
        <v>3</v>
      </c>
      <c r="P32" s="258">
        <v>0</v>
      </c>
      <c r="Q32" s="164">
        <f t="shared" si="1"/>
        <v>16.36</v>
      </c>
      <c r="R32" s="253">
        <f t="shared" si="2"/>
        <v>1.6359999999999999</v>
      </c>
      <c r="S32" s="246">
        <f t="shared" si="3"/>
        <v>990.66666666666674</v>
      </c>
    </row>
    <row r="33" spans="1:19" x14ac:dyDescent="0.25">
      <c r="A33" s="159">
        <v>27</v>
      </c>
      <c r="B33" s="159" t="s">
        <v>37</v>
      </c>
      <c r="C33" s="168">
        <v>5</v>
      </c>
      <c r="D33" s="8">
        <f t="shared" si="0"/>
        <v>0.75</v>
      </c>
      <c r="E33" s="256">
        <v>0.8</v>
      </c>
      <c r="F33" s="256">
        <v>1.6</v>
      </c>
      <c r="G33" s="256">
        <v>0.5</v>
      </c>
      <c r="H33" s="256">
        <v>0.5</v>
      </c>
      <c r="I33" s="256">
        <v>1.5</v>
      </c>
      <c r="J33" s="256">
        <v>0</v>
      </c>
      <c r="K33" s="258">
        <v>1.6</v>
      </c>
      <c r="L33" s="258">
        <v>0.5</v>
      </c>
      <c r="M33" s="258">
        <v>1.5</v>
      </c>
      <c r="N33" s="258">
        <v>0.5</v>
      </c>
      <c r="O33" s="258">
        <v>1.5</v>
      </c>
      <c r="P33" s="258">
        <v>0</v>
      </c>
      <c r="Q33" s="164">
        <f t="shared" si="1"/>
        <v>10.5</v>
      </c>
      <c r="R33" s="253">
        <f t="shared" si="2"/>
        <v>1.05</v>
      </c>
      <c r="S33" s="246">
        <f t="shared" si="3"/>
        <v>40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L20" sqref="L20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231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216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80</v>
      </c>
      <c r="D6" s="8">
        <f t="shared" ref="D6:D33" si="0">C6*75/100</f>
        <v>60</v>
      </c>
      <c r="E6" s="256">
        <v>60</v>
      </c>
      <c r="F6" s="256">
        <v>60</v>
      </c>
      <c r="G6" s="256">
        <v>60</v>
      </c>
      <c r="H6" s="256">
        <v>60</v>
      </c>
      <c r="I6" s="256">
        <v>60</v>
      </c>
      <c r="J6" s="256">
        <v>0</v>
      </c>
      <c r="K6" s="258">
        <v>60</v>
      </c>
      <c r="L6" s="258">
        <v>60</v>
      </c>
      <c r="M6" s="258">
        <v>60</v>
      </c>
      <c r="N6" s="258">
        <v>60</v>
      </c>
      <c r="O6" s="258">
        <v>60</v>
      </c>
      <c r="P6" s="258">
        <v>0</v>
      </c>
      <c r="Q6" s="164">
        <f t="shared" ref="Q6:Q33" si="1">SUM(E6:P6)</f>
        <v>600</v>
      </c>
      <c r="R6" s="161">
        <f>Q6/12</f>
        <v>50</v>
      </c>
      <c r="S6" s="246">
        <f t="shared" ref="S6:S33" si="2">R6*100/D6-100</f>
        <v>-16.666666666666671</v>
      </c>
    </row>
    <row r="7" spans="1:19" x14ac:dyDescent="0.25">
      <c r="A7" s="308"/>
      <c r="B7" s="4" t="s">
        <v>217</v>
      </c>
      <c r="C7" s="162">
        <v>150</v>
      </c>
      <c r="D7" s="8">
        <f t="shared" si="0"/>
        <v>112.5</v>
      </c>
      <c r="E7" s="256">
        <v>50</v>
      </c>
      <c r="F7" s="256">
        <v>50</v>
      </c>
      <c r="G7" s="256">
        <v>88</v>
      </c>
      <c r="H7" s="256">
        <v>55</v>
      </c>
      <c r="I7" s="256">
        <v>50</v>
      </c>
      <c r="J7" s="256">
        <v>53.2</v>
      </c>
      <c r="K7" s="258">
        <v>50</v>
      </c>
      <c r="L7" s="258">
        <v>50</v>
      </c>
      <c r="M7" s="258">
        <v>60</v>
      </c>
      <c r="N7" s="258">
        <v>88</v>
      </c>
      <c r="O7" s="258">
        <v>55</v>
      </c>
      <c r="P7" s="258">
        <v>50</v>
      </c>
      <c r="Q7" s="164">
        <f t="shared" si="1"/>
        <v>699.2</v>
      </c>
      <c r="R7" s="253">
        <f>Q7/12</f>
        <v>58.266666666666673</v>
      </c>
      <c r="S7" s="246">
        <f t="shared" si="2"/>
        <v>-48.207407407407402</v>
      </c>
    </row>
    <row r="8" spans="1:19" x14ac:dyDescent="0.25">
      <c r="A8" s="5">
        <v>2</v>
      </c>
      <c r="B8" s="4" t="s">
        <v>36</v>
      </c>
      <c r="C8" s="162">
        <v>15</v>
      </c>
      <c r="D8" s="8">
        <f t="shared" si="0"/>
        <v>11.25</v>
      </c>
      <c r="E8" s="256">
        <v>68</v>
      </c>
      <c r="F8" s="256">
        <v>89.7</v>
      </c>
      <c r="G8" s="256">
        <v>40.1</v>
      </c>
      <c r="H8" s="256">
        <v>42.9</v>
      </c>
      <c r="I8" s="256">
        <v>87.5</v>
      </c>
      <c r="J8" s="256">
        <v>0</v>
      </c>
      <c r="K8" s="258">
        <v>87.1</v>
      </c>
      <c r="L8" s="258">
        <v>47.1</v>
      </c>
      <c r="M8" s="258">
        <v>24.2</v>
      </c>
      <c r="N8" s="258">
        <v>45.1</v>
      </c>
      <c r="O8" s="258">
        <v>79</v>
      </c>
      <c r="P8" s="258">
        <v>0</v>
      </c>
      <c r="Q8" s="164">
        <f t="shared" si="1"/>
        <v>610.69999999999993</v>
      </c>
      <c r="R8" s="253">
        <f t="shared" ref="R8:R33" si="3">Q8/12</f>
        <v>50.891666666666659</v>
      </c>
      <c r="S8" s="246">
        <f t="shared" si="2"/>
        <v>352.37037037037032</v>
      </c>
    </row>
    <row r="9" spans="1:19" x14ac:dyDescent="0.25">
      <c r="A9" s="5">
        <v>3</v>
      </c>
      <c r="B9" s="4" t="s">
        <v>218</v>
      </c>
      <c r="C9" s="162">
        <v>45</v>
      </c>
      <c r="D9" s="8">
        <f t="shared" si="0"/>
        <v>33.75</v>
      </c>
      <c r="E9" s="256">
        <v>157</v>
      </c>
      <c r="F9" s="256">
        <v>0</v>
      </c>
      <c r="G9" s="256">
        <v>0</v>
      </c>
      <c r="H9" s="256">
        <v>25</v>
      </c>
      <c r="I9" s="256">
        <v>68</v>
      </c>
      <c r="J9" s="256">
        <v>43.2</v>
      </c>
      <c r="K9" s="258">
        <v>37.799999999999997</v>
      </c>
      <c r="L9" s="258">
        <v>146</v>
      </c>
      <c r="M9" s="258">
        <v>5</v>
      </c>
      <c r="N9" s="258">
        <v>72</v>
      </c>
      <c r="O9" s="258">
        <v>10</v>
      </c>
      <c r="P9" s="258">
        <v>44.4</v>
      </c>
      <c r="Q9" s="164">
        <f t="shared" si="1"/>
        <v>608.4</v>
      </c>
      <c r="R9" s="253">
        <f t="shared" si="3"/>
        <v>50.699999999999996</v>
      </c>
      <c r="S9" s="246">
        <f t="shared" si="2"/>
        <v>50.222222222222229</v>
      </c>
    </row>
    <row r="10" spans="1:19" x14ac:dyDescent="0.25">
      <c r="A10" s="5">
        <v>4</v>
      </c>
      <c r="B10" s="6" t="s">
        <v>219</v>
      </c>
      <c r="C10" s="167">
        <v>15</v>
      </c>
      <c r="D10" s="8">
        <f t="shared" si="0"/>
        <v>11.25</v>
      </c>
      <c r="E10" s="256">
        <v>0</v>
      </c>
      <c r="F10" s="256">
        <v>0</v>
      </c>
      <c r="G10" s="256">
        <v>51</v>
      </c>
      <c r="H10" s="256">
        <v>0</v>
      </c>
      <c r="I10" s="256">
        <v>10</v>
      </c>
      <c r="J10" s="256">
        <v>0</v>
      </c>
      <c r="K10" s="258">
        <v>0</v>
      </c>
      <c r="L10" s="258">
        <v>0</v>
      </c>
      <c r="M10" s="258">
        <v>0</v>
      </c>
      <c r="N10" s="258">
        <v>88</v>
      </c>
      <c r="O10" s="258">
        <v>0</v>
      </c>
      <c r="P10" s="258">
        <v>0</v>
      </c>
      <c r="Q10" s="164">
        <f t="shared" si="1"/>
        <v>149</v>
      </c>
      <c r="R10" s="161">
        <f t="shared" si="3"/>
        <v>12.416666666666666</v>
      </c>
      <c r="S10" s="246">
        <f t="shared" si="2"/>
        <v>10.370370370370352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141</v>
      </c>
      <c r="E11" s="256">
        <v>50</v>
      </c>
      <c r="F11" s="256">
        <v>200</v>
      </c>
      <c r="G11" s="256">
        <v>131</v>
      </c>
      <c r="H11" s="256">
        <v>120</v>
      </c>
      <c r="I11" s="256">
        <v>247</v>
      </c>
      <c r="J11" s="256">
        <v>0</v>
      </c>
      <c r="K11" s="258">
        <v>113</v>
      </c>
      <c r="L11" s="258">
        <v>25</v>
      </c>
      <c r="M11" s="258">
        <v>314</v>
      </c>
      <c r="N11" s="258">
        <v>0</v>
      </c>
      <c r="O11" s="258">
        <v>196</v>
      </c>
      <c r="P11" s="258">
        <v>0</v>
      </c>
      <c r="Q11" s="164">
        <f t="shared" si="1"/>
        <v>1396</v>
      </c>
      <c r="R11" s="253">
        <f t="shared" si="3"/>
        <v>116.33333333333333</v>
      </c>
      <c r="S11" s="246">
        <f t="shared" si="2"/>
        <v>-17.494089834515378</v>
      </c>
    </row>
    <row r="12" spans="1:19" x14ac:dyDescent="0.25">
      <c r="A12" s="5">
        <v>6</v>
      </c>
      <c r="B12" s="4" t="s">
        <v>220</v>
      </c>
      <c r="C12" s="162">
        <v>280</v>
      </c>
      <c r="D12" s="8">
        <f t="shared" si="0"/>
        <v>210</v>
      </c>
      <c r="E12" s="256">
        <v>138</v>
      </c>
      <c r="F12" s="256">
        <v>165</v>
      </c>
      <c r="G12" s="256">
        <v>395</v>
      </c>
      <c r="H12" s="256">
        <v>12</v>
      </c>
      <c r="I12" s="256">
        <v>190</v>
      </c>
      <c r="J12" s="256">
        <v>0</v>
      </c>
      <c r="K12" s="258">
        <v>361</v>
      </c>
      <c r="L12" s="258">
        <v>103</v>
      </c>
      <c r="M12" s="258">
        <v>255</v>
      </c>
      <c r="N12" s="258">
        <v>155</v>
      </c>
      <c r="O12" s="258">
        <v>166</v>
      </c>
      <c r="P12" s="258">
        <v>0</v>
      </c>
      <c r="Q12" s="164">
        <f t="shared" si="1"/>
        <v>1940</v>
      </c>
      <c r="R12" s="253">
        <f t="shared" si="3"/>
        <v>161.66666666666666</v>
      </c>
      <c r="S12" s="246">
        <f t="shared" si="2"/>
        <v>-23.015873015873012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138.75</v>
      </c>
      <c r="E13" s="256">
        <v>200</v>
      </c>
      <c r="F13" s="256">
        <v>240</v>
      </c>
      <c r="G13" s="256">
        <v>0</v>
      </c>
      <c r="H13" s="256">
        <v>188</v>
      </c>
      <c r="I13" s="256">
        <v>200</v>
      </c>
      <c r="J13" s="256">
        <v>224</v>
      </c>
      <c r="K13" s="258">
        <v>200</v>
      </c>
      <c r="L13" s="258">
        <v>200</v>
      </c>
      <c r="M13" s="258">
        <v>190</v>
      </c>
      <c r="N13" s="258">
        <v>200</v>
      </c>
      <c r="O13" s="258">
        <v>44</v>
      </c>
      <c r="P13" s="258">
        <v>200</v>
      </c>
      <c r="Q13" s="164">
        <f t="shared" si="1"/>
        <v>2086</v>
      </c>
      <c r="R13" s="253">
        <f t="shared" si="3"/>
        <v>173.83333333333334</v>
      </c>
      <c r="S13" s="246">
        <f t="shared" si="2"/>
        <v>25.285285285285298</v>
      </c>
    </row>
    <row r="14" spans="1:19" x14ac:dyDescent="0.25">
      <c r="A14" s="5">
        <v>8</v>
      </c>
      <c r="B14" s="4" t="s">
        <v>222</v>
      </c>
      <c r="C14" s="162">
        <v>15</v>
      </c>
      <c r="D14" s="8">
        <f t="shared" si="0"/>
        <v>11.25</v>
      </c>
      <c r="E14" s="256">
        <v>0</v>
      </c>
      <c r="F14" s="256">
        <v>0</v>
      </c>
      <c r="G14" s="256">
        <v>0</v>
      </c>
      <c r="H14" s="256">
        <v>20</v>
      </c>
      <c r="I14" s="256">
        <v>0</v>
      </c>
      <c r="J14" s="256">
        <v>0</v>
      </c>
      <c r="K14" s="258">
        <v>2.7</v>
      </c>
      <c r="L14" s="258">
        <v>20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42.7</v>
      </c>
      <c r="R14" s="253">
        <f t="shared" si="3"/>
        <v>3.5583333333333336</v>
      </c>
      <c r="S14" s="246">
        <f t="shared" si="2"/>
        <v>-68.370370370370367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150</v>
      </c>
      <c r="E15" s="256">
        <v>200</v>
      </c>
      <c r="F15" s="256">
        <v>0</v>
      </c>
      <c r="G15" s="256">
        <v>200</v>
      </c>
      <c r="H15" s="256">
        <v>0</v>
      </c>
      <c r="I15" s="256">
        <v>200</v>
      </c>
      <c r="J15" s="256">
        <v>0</v>
      </c>
      <c r="K15" s="258">
        <v>200</v>
      </c>
      <c r="L15" s="258">
        <v>0</v>
      </c>
      <c r="M15" s="258">
        <v>0</v>
      </c>
      <c r="N15" s="258">
        <v>200</v>
      </c>
      <c r="O15" s="258">
        <v>0</v>
      </c>
      <c r="P15" s="258">
        <v>0</v>
      </c>
      <c r="Q15" s="164">
        <f t="shared" si="1"/>
        <v>1000</v>
      </c>
      <c r="R15" s="253">
        <f t="shared" si="3"/>
        <v>83.333333333333329</v>
      </c>
      <c r="S15" s="246">
        <f t="shared" si="2"/>
        <v>-44.44444444444445</v>
      </c>
    </row>
    <row r="16" spans="1:19" x14ac:dyDescent="0.25">
      <c r="A16" s="7">
        <v>10</v>
      </c>
      <c r="B16" s="4" t="s">
        <v>224</v>
      </c>
      <c r="C16" s="162">
        <v>70</v>
      </c>
      <c r="D16" s="8">
        <f t="shared" si="0"/>
        <v>52.5</v>
      </c>
      <c r="E16" s="256">
        <v>79</v>
      </c>
      <c r="F16" s="256">
        <v>0</v>
      </c>
      <c r="G16" s="256">
        <v>74</v>
      </c>
      <c r="H16" s="256">
        <v>79</v>
      </c>
      <c r="I16" s="256">
        <v>79</v>
      </c>
      <c r="J16" s="256">
        <v>0</v>
      </c>
      <c r="K16" s="258">
        <v>131</v>
      </c>
      <c r="L16" s="258">
        <v>79</v>
      </c>
      <c r="M16" s="258">
        <v>0</v>
      </c>
      <c r="N16" s="258">
        <v>74</v>
      </c>
      <c r="O16" s="258">
        <v>79</v>
      </c>
      <c r="P16" s="258">
        <v>0</v>
      </c>
      <c r="Q16" s="164">
        <f t="shared" si="1"/>
        <v>674</v>
      </c>
      <c r="R16" s="253">
        <f t="shared" si="3"/>
        <v>56.166666666666664</v>
      </c>
      <c r="S16" s="246">
        <f t="shared" si="2"/>
        <v>6.9841269841269735</v>
      </c>
    </row>
    <row r="17" spans="1:19" x14ac:dyDescent="0.25">
      <c r="A17" s="7">
        <v>11</v>
      </c>
      <c r="B17" s="4" t="s">
        <v>225</v>
      </c>
      <c r="C17" s="162">
        <v>35</v>
      </c>
      <c r="D17" s="8">
        <f t="shared" si="0"/>
        <v>26.25</v>
      </c>
      <c r="E17" s="256">
        <v>32</v>
      </c>
      <c r="F17" s="256">
        <v>32</v>
      </c>
      <c r="G17" s="256">
        <v>101</v>
      </c>
      <c r="H17" s="256">
        <v>0</v>
      </c>
      <c r="I17" s="256">
        <v>32</v>
      </c>
      <c r="J17" s="256">
        <v>0</v>
      </c>
      <c r="K17" s="258">
        <v>0</v>
      </c>
      <c r="L17" s="258">
        <v>158</v>
      </c>
      <c r="M17" s="258">
        <v>101</v>
      </c>
      <c r="N17" s="258">
        <v>32</v>
      </c>
      <c r="O17" s="258">
        <v>32</v>
      </c>
      <c r="P17" s="258">
        <v>0</v>
      </c>
      <c r="Q17" s="164">
        <f t="shared" si="1"/>
        <v>520</v>
      </c>
      <c r="R17" s="253">
        <f t="shared" si="3"/>
        <v>43.333333333333336</v>
      </c>
      <c r="S17" s="246">
        <f t="shared" si="2"/>
        <v>65.07936507936509</v>
      </c>
    </row>
    <row r="18" spans="1:19" x14ac:dyDescent="0.25">
      <c r="A18" s="7">
        <v>12</v>
      </c>
      <c r="B18" s="4" t="s">
        <v>226</v>
      </c>
      <c r="C18" s="162">
        <v>58</v>
      </c>
      <c r="D18" s="8">
        <f t="shared" si="0"/>
        <v>43.5</v>
      </c>
      <c r="E18" s="256">
        <v>0</v>
      </c>
      <c r="F18" s="256">
        <v>89</v>
      </c>
      <c r="G18" s="256">
        <v>0</v>
      </c>
      <c r="H18" s="256">
        <v>0</v>
      </c>
      <c r="I18" s="256">
        <v>89</v>
      </c>
      <c r="J18" s="256">
        <v>0</v>
      </c>
      <c r="K18" s="258">
        <v>56</v>
      </c>
      <c r="L18" s="258">
        <v>61</v>
      </c>
      <c r="M18" s="258">
        <v>81.7</v>
      </c>
      <c r="N18" s="258">
        <v>48</v>
      </c>
      <c r="O18" s="258">
        <v>25</v>
      </c>
      <c r="P18" s="258">
        <v>0</v>
      </c>
      <c r="Q18" s="164">
        <f t="shared" si="1"/>
        <v>449.7</v>
      </c>
      <c r="R18" s="253">
        <f t="shared" si="3"/>
        <v>37.475000000000001</v>
      </c>
      <c r="S18" s="246">
        <f t="shared" si="2"/>
        <v>-13.850574712643677</v>
      </c>
    </row>
    <row r="19" spans="1:19" x14ac:dyDescent="0.25">
      <c r="A19" s="7">
        <v>13</v>
      </c>
      <c r="B19" s="4" t="s">
        <v>227</v>
      </c>
      <c r="C19" s="162">
        <v>14.7</v>
      </c>
      <c r="D19" s="254">
        <f t="shared" si="0"/>
        <v>11.025</v>
      </c>
      <c r="E19" s="256">
        <v>50</v>
      </c>
      <c r="F19" s="256">
        <v>33</v>
      </c>
      <c r="G19" s="256">
        <v>15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15</v>
      </c>
      <c r="N19" s="258">
        <v>0</v>
      </c>
      <c r="O19" s="258">
        <v>0</v>
      </c>
      <c r="P19" s="258">
        <v>60</v>
      </c>
      <c r="Q19" s="164">
        <f t="shared" si="1"/>
        <v>173</v>
      </c>
      <c r="R19" s="253">
        <f t="shared" si="3"/>
        <v>14.416666666666666</v>
      </c>
      <c r="S19" s="246">
        <f t="shared" si="2"/>
        <v>30.763416477702179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225</v>
      </c>
      <c r="E20" s="256">
        <v>98.4</v>
      </c>
      <c r="F20" s="256">
        <v>267</v>
      </c>
      <c r="G20" s="256">
        <v>250</v>
      </c>
      <c r="H20" s="256">
        <v>255</v>
      </c>
      <c r="I20" s="256">
        <v>103</v>
      </c>
      <c r="J20" s="256">
        <v>140</v>
      </c>
      <c r="K20" s="258">
        <v>306</v>
      </c>
      <c r="L20" s="258">
        <v>50</v>
      </c>
      <c r="M20" s="258">
        <v>313</v>
      </c>
      <c r="N20" s="258">
        <v>100</v>
      </c>
      <c r="O20" s="258">
        <v>160</v>
      </c>
      <c r="P20" s="258">
        <v>198</v>
      </c>
      <c r="Q20" s="164">
        <f t="shared" si="1"/>
        <v>2240.4</v>
      </c>
      <c r="R20" s="253">
        <f t="shared" si="3"/>
        <v>186.70000000000002</v>
      </c>
      <c r="S20" s="246">
        <f t="shared" si="2"/>
        <v>-17.022222222222226</v>
      </c>
    </row>
    <row r="21" spans="1:19" x14ac:dyDescent="0.25">
      <c r="A21" s="7">
        <v>15</v>
      </c>
      <c r="B21" s="4" t="s">
        <v>229</v>
      </c>
      <c r="C21" s="162">
        <v>150</v>
      </c>
      <c r="D21" s="8">
        <f t="shared" si="0"/>
        <v>112.5</v>
      </c>
      <c r="E21" s="256">
        <v>300</v>
      </c>
      <c r="F21" s="256">
        <v>200</v>
      </c>
      <c r="G21" s="256">
        <v>0</v>
      </c>
      <c r="H21" s="256">
        <v>200</v>
      </c>
      <c r="I21" s="256">
        <v>200</v>
      </c>
      <c r="J21" s="256">
        <v>0</v>
      </c>
      <c r="K21" s="258">
        <v>300</v>
      </c>
      <c r="L21" s="258">
        <v>200</v>
      </c>
      <c r="M21" s="258">
        <v>0</v>
      </c>
      <c r="N21" s="258">
        <v>200</v>
      </c>
      <c r="O21" s="258">
        <v>200</v>
      </c>
      <c r="P21" s="258">
        <v>0</v>
      </c>
      <c r="Q21" s="164">
        <f t="shared" si="1"/>
        <v>1800</v>
      </c>
      <c r="R21" s="253">
        <f t="shared" si="3"/>
        <v>150</v>
      </c>
      <c r="S21" s="246">
        <f t="shared" si="2"/>
        <v>33.333333333333343</v>
      </c>
    </row>
    <row r="22" spans="1:19" x14ac:dyDescent="0.25">
      <c r="A22" s="7">
        <v>16</v>
      </c>
      <c r="B22" s="4" t="s">
        <v>25</v>
      </c>
      <c r="C22" s="162">
        <v>50</v>
      </c>
      <c r="D22" s="8">
        <f t="shared" si="0"/>
        <v>37.5</v>
      </c>
      <c r="E22" s="256">
        <v>0</v>
      </c>
      <c r="F22" s="256">
        <v>0</v>
      </c>
      <c r="G22" s="256">
        <v>27.2</v>
      </c>
      <c r="H22" s="256">
        <v>140</v>
      </c>
      <c r="I22" s="256">
        <v>0</v>
      </c>
      <c r="J22" s="256">
        <v>0</v>
      </c>
      <c r="K22" s="258">
        <v>0</v>
      </c>
      <c r="L22" s="258">
        <v>27.1</v>
      </c>
      <c r="M22" s="258">
        <v>150</v>
      </c>
      <c r="N22" s="258">
        <v>0</v>
      </c>
      <c r="O22" s="258">
        <v>140</v>
      </c>
      <c r="P22" s="258">
        <v>0</v>
      </c>
      <c r="Q22" s="164">
        <f t="shared" si="1"/>
        <v>484.29999999999995</v>
      </c>
      <c r="R22" s="253">
        <f t="shared" si="3"/>
        <v>40.358333333333327</v>
      </c>
      <c r="S22" s="246">
        <f t="shared" si="2"/>
        <v>7.6222222222222058</v>
      </c>
    </row>
    <row r="23" spans="1:19" x14ac:dyDescent="0.25">
      <c r="A23" s="7">
        <v>17</v>
      </c>
      <c r="B23" s="4" t="s">
        <v>27</v>
      </c>
      <c r="C23" s="162">
        <v>9.8000000000000007</v>
      </c>
      <c r="D23" s="8">
        <f t="shared" si="0"/>
        <v>7.35</v>
      </c>
      <c r="E23" s="256">
        <v>0</v>
      </c>
      <c r="F23" s="256">
        <v>40</v>
      </c>
      <c r="G23" s="256">
        <v>0</v>
      </c>
      <c r="H23" s="256">
        <v>0</v>
      </c>
      <c r="I23" s="256">
        <v>4</v>
      </c>
      <c r="J23" s="256">
        <v>30</v>
      </c>
      <c r="K23" s="258">
        <v>30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104</v>
      </c>
      <c r="R23" s="253">
        <f t="shared" si="3"/>
        <v>8.6666666666666661</v>
      </c>
      <c r="S23" s="246">
        <f t="shared" si="2"/>
        <v>17.913832199546491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7.5</v>
      </c>
      <c r="E24" s="256">
        <v>0</v>
      </c>
      <c r="F24" s="256">
        <v>10</v>
      </c>
      <c r="G24" s="256">
        <v>10</v>
      </c>
      <c r="H24" s="256">
        <v>5</v>
      </c>
      <c r="I24" s="256">
        <v>25</v>
      </c>
      <c r="J24" s="256">
        <v>0</v>
      </c>
      <c r="K24" s="258">
        <v>0</v>
      </c>
      <c r="L24" s="258">
        <v>10</v>
      </c>
      <c r="M24" s="258">
        <v>10</v>
      </c>
      <c r="N24" s="258">
        <v>0</v>
      </c>
      <c r="O24" s="258">
        <v>38</v>
      </c>
      <c r="P24" s="258">
        <v>0</v>
      </c>
      <c r="Q24" s="164">
        <f t="shared" si="1"/>
        <v>108</v>
      </c>
      <c r="R24" s="161">
        <f t="shared" si="3"/>
        <v>9</v>
      </c>
      <c r="S24" s="259">
        <f t="shared" si="2"/>
        <v>20</v>
      </c>
    </row>
    <row r="25" spans="1:19" x14ac:dyDescent="0.25">
      <c r="A25" s="7">
        <v>19</v>
      </c>
      <c r="B25" s="4" t="s">
        <v>28</v>
      </c>
      <c r="C25" s="162">
        <v>30</v>
      </c>
      <c r="D25" s="8">
        <f t="shared" si="0"/>
        <v>22.5</v>
      </c>
      <c r="E25" s="256">
        <v>17</v>
      </c>
      <c r="F25" s="256">
        <v>10.3</v>
      </c>
      <c r="G25" s="256">
        <v>20.3</v>
      </c>
      <c r="H25" s="256">
        <v>17</v>
      </c>
      <c r="I25" s="256">
        <v>10.3</v>
      </c>
      <c r="J25" s="256">
        <v>4</v>
      </c>
      <c r="K25" s="258">
        <v>35.6</v>
      </c>
      <c r="L25" s="258">
        <v>24.3</v>
      </c>
      <c r="M25" s="258">
        <v>14.5</v>
      </c>
      <c r="N25" s="258">
        <v>26</v>
      </c>
      <c r="O25" s="258">
        <v>4.5</v>
      </c>
      <c r="P25" s="258">
        <v>10</v>
      </c>
      <c r="Q25" s="164">
        <f t="shared" si="1"/>
        <v>193.8</v>
      </c>
      <c r="R25" s="161">
        <f t="shared" si="3"/>
        <v>16.150000000000002</v>
      </c>
      <c r="S25" s="246">
        <f t="shared" si="2"/>
        <v>-28.222222222222214</v>
      </c>
    </row>
    <row r="26" spans="1:19" x14ac:dyDescent="0.25">
      <c r="A26" s="7">
        <v>20</v>
      </c>
      <c r="B26" s="4" t="s">
        <v>29</v>
      </c>
      <c r="C26" s="162">
        <v>15</v>
      </c>
      <c r="D26" s="8">
        <f t="shared" si="0"/>
        <v>11.25</v>
      </c>
      <c r="E26" s="256">
        <v>15.1</v>
      </c>
      <c r="F26" s="256">
        <v>35.1</v>
      </c>
      <c r="G26" s="256">
        <v>47.6</v>
      </c>
      <c r="H26" s="256">
        <v>14.4</v>
      </c>
      <c r="I26" s="256">
        <v>26.3</v>
      </c>
      <c r="J26" s="256">
        <v>0</v>
      </c>
      <c r="K26" s="258">
        <v>12.8</v>
      </c>
      <c r="L26" s="258">
        <v>22.7</v>
      </c>
      <c r="M26" s="258">
        <v>41.4</v>
      </c>
      <c r="N26" s="258">
        <v>30.1</v>
      </c>
      <c r="O26" s="258">
        <v>28.3</v>
      </c>
      <c r="P26" s="258">
        <v>0</v>
      </c>
      <c r="Q26" s="164">
        <f t="shared" si="1"/>
        <v>273.8</v>
      </c>
      <c r="R26" s="253">
        <f t="shared" si="3"/>
        <v>22.816666666666666</v>
      </c>
      <c r="S26" s="246">
        <f t="shared" si="2"/>
        <v>102.81481481481481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30</v>
      </c>
      <c r="E27" s="256">
        <v>6.9</v>
      </c>
      <c r="F27" s="256">
        <v>84.1</v>
      </c>
      <c r="G27" s="256">
        <v>12.7</v>
      </c>
      <c r="H27" s="256">
        <v>10.4</v>
      </c>
      <c r="I27" s="256">
        <v>0</v>
      </c>
      <c r="J27" s="256">
        <v>3.2</v>
      </c>
      <c r="K27" s="258">
        <v>14.9</v>
      </c>
      <c r="L27" s="258">
        <v>6.7</v>
      </c>
      <c r="M27" s="258">
        <v>36</v>
      </c>
      <c r="N27" s="258">
        <v>12.4</v>
      </c>
      <c r="O27" s="258">
        <v>4</v>
      </c>
      <c r="P27" s="258">
        <v>0</v>
      </c>
      <c r="Q27" s="164">
        <f t="shared" si="1"/>
        <v>191.3</v>
      </c>
      <c r="R27" s="253">
        <f t="shared" si="3"/>
        <v>15.941666666666668</v>
      </c>
      <c r="S27" s="246">
        <f t="shared" si="2"/>
        <v>-46.861111111111107</v>
      </c>
    </row>
    <row r="28" spans="1:19" x14ac:dyDescent="0.25">
      <c r="A28" s="5">
        <v>22</v>
      </c>
      <c r="B28" s="4" t="s">
        <v>30</v>
      </c>
      <c r="C28" s="162">
        <v>40</v>
      </c>
      <c r="D28" s="8">
        <f t="shared" si="0"/>
        <v>30</v>
      </c>
      <c r="E28" s="256">
        <v>35.6</v>
      </c>
      <c r="F28" s="256">
        <v>47</v>
      </c>
      <c r="G28" s="256">
        <v>26.7</v>
      </c>
      <c r="H28" s="256">
        <v>64.5</v>
      </c>
      <c r="I28" s="256">
        <v>23.8</v>
      </c>
      <c r="J28" s="256">
        <v>28</v>
      </c>
      <c r="K28" s="258">
        <v>37.1</v>
      </c>
      <c r="L28" s="258">
        <v>40.4</v>
      </c>
      <c r="M28" s="258">
        <v>44</v>
      </c>
      <c r="N28" s="258">
        <v>23.4</v>
      </c>
      <c r="O28" s="258">
        <v>52</v>
      </c>
      <c r="P28" s="258">
        <v>26</v>
      </c>
      <c r="Q28" s="164">
        <f t="shared" si="1"/>
        <v>448.5</v>
      </c>
      <c r="R28" s="253">
        <f t="shared" si="3"/>
        <v>37.375</v>
      </c>
      <c r="S28" s="246">
        <f t="shared" si="2"/>
        <v>24.583333333333329</v>
      </c>
    </row>
    <row r="29" spans="1:19" x14ac:dyDescent="0.25">
      <c r="A29" s="5">
        <v>23</v>
      </c>
      <c r="B29" s="4" t="s">
        <v>31</v>
      </c>
      <c r="C29" s="162">
        <v>10</v>
      </c>
      <c r="D29" s="8">
        <f t="shared" si="0"/>
        <v>7.5</v>
      </c>
      <c r="E29" s="256">
        <v>0</v>
      </c>
      <c r="F29" s="256">
        <v>0</v>
      </c>
      <c r="G29" s="256">
        <v>0</v>
      </c>
      <c r="H29" s="256">
        <v>30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30</v>
      </c>
      <c r="R29" s="161">
        <f t="shared" si="3"/>
        <v>2.5</v>
      </c>
      <c r="S29" s="246">
        <f t="shared" si="2"/>
        <v>-66.666666666666657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0.3</v>
      </c>
      <c r="E30" s="256">
        <v>1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1</v>
      </c>
      <c r="M30" s="258">
        <v>0</v>
      </c>
      <c r="N30" s="258">
        <v>0</v>
      </c>
      <c r="O30" s="258">
        <v>1</v>
      </c>
      <c r="P30" s="258">
        <v>0</v>
      </c>
      <c r="Q30" s="164">
        <f t="shared" si="1"/>
        <v>3</v>
      </c>
      <c r="R30" s="161">
        <f t="shared" si="3"/>
        <v>0.25</v>
      </c>
      <c r="S30" s="246">
        <f t="shared" si="2"/>
        <v>-16.666666666666657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0.9</v>
      </c>
      <c r="E31" s="256">
        <v>0</v>
      </c>
      <c r="F31" s="256">
        <v>4</v>
      </c>
      <c r="G31" s="256">
        <v>0</v>
      </c>
      <c r="H31" s="256">
        <v>4</v>
      </c>
      <c r="I31" s="256">
        <v>0</v>
      </c>
      <c r="J31" s="256">
        <v>4</v>
      </c>
      <c r="K31" s="258">
        <v>4</v>
      </c>
      <c r="L31" s="258">
        <v>0</v>
      </c>
      <c r="M31" s="258">
        <v>0</v>
      </c>
      <c r="N31" s="258">
        <v>4</v>
      </c>
      <c r="O31" s="258">
        <v>0</v>
      </c>
      <c r="P31" s="258">
        <v>4</v>
      </c>
      <c r="Q31" s="164">
        <f t="shared" si="1"/>
        <v>24</v>
      </c>
      <c r="R31" s="161">
        <f t="shared" si="3"/>
        <v>2</v>
      </c>
      <c r="S31" s="246">
        <f t="shared" si="2"/>
        <v>122.22222222222223</v>
      </c>
    </row>
    <row r="32" spans="1:19" x14ac:dyDescent="0.25">
      <c r="A32" s="159">
        <v>26</v>
      </c>
      <c r="B32" s="159" t="s">
        <v>230</v>
      </c>
      <c r="C32" s="168">
        <v>1</v>
      </c>
      <c r="D32" s="8">
        <f t="shared" si="0"/>
        <v>0.75</v>
      </c>
      <c r="E32" s="256">
        <v>2.2999999999999998</v>
      </c>
      <c r="F32" s="256">
        <v>2.46</v>
      </c>
      <c r="G32" s="256">
        <v>1.33</v>
      </c>
      <c r="H32" s="256">
        <v>1.47</v>
      </c>
      <c r="I32" s="256">
        <v>3</v>
      </c>
      <c r="J32" s="256">
        <v>0</v>
      </c>
      <c r="K32" s="258">
        <v>0</v>
      </c>
      <c r="L32" s="258">
        <v>1.33</v>
      </c>
      <c r="M32" s="258">
        <v>0</v>
      </c>
      <c r="N32" s="258">
        <v>1.47</v>
      </c>
      <c r="O32" s="258">
        <v>3</v>
      </c>
      <c r="P32" s="258">
        <v>0</v>
      </c>
      <c r="Q32" s="164">
        <f t="shared" si="1"/>
        <v>16.36</v>
      </c>
      <c r="R32" s="253">
        <f t="shared" si="3"/>
        <v>1.3633333333333333</v>
      </c>
      <c r="S32" s="246">
        <f t="shared" si="2"/>
        <v>81.777777777777743</v>
      </c>
    </row>
    <row r="33" spans="1:19" x14ac:dyDescent="0.25">
      <c r="A33" s="159">
        <v>27</v>
      </c>
      <c r="B33" s="159" t="s">
        <v>37</v>
      </c>
      <c r="C33" s="168">
        <v>5</v>
      </c>
      <c r="D33" s="8">
        <f t="shared" si="0"/>
        <v>3.75</v>
      </c>
      <c r="E33" s="256">
        <v>9.6999999999999993</v>
      </c>
      <c r="F33" s="256">
        <v>8.6</v>
      </c>
      <c r="G33" s="256">
        <v>14.5</v>
      </c>
      <c r="H33" s="256">
        <v>5.41</v>
      </c>
      <c r="I33" s="256">
        <v>8.8000000000000007</v>
      </c>
      <c r="J33" s="256">
        <v>1.6</v>
      </c>
      <c r="K33" s="258">
        <v>7.61</v>
      </c>
      <c r="L33" s="258">
        <v>15.7</v>
      </c>
      <c r="M33" s="258">
        <v>14.5</v>
      </c>
      <c r="N33" s="258">
        <v>15.2</v>
      </c>
      <c r="O33" s="258">
        <v>9.4</v>
      </c>
      <c r="P33" s="258">
        <v>2</v>
      </c>
      <c r="Q33" s="164">
        <f t="shared" si="1"/>
        <v>113.02</v>
      </c>
      <c r="R33" s="253">
        <f t="shared" si="3"/>
        <v>9.418333333333333</v>
      </c>
      <c r="S33" s="246">
        <f t="shared" si="2"/>
        <v>151.15555555555554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B2:P2"/>
    <mergeCell ref="J3:N3"/>
    <mergeCell ref="S4:S5"/>
    <mergeCell ref="A6:A7"/>
    <mergeCell ref="A4:A5"/>
    <mergeCell ref="B4:B5"/>
    <mergeCell ref="D4:D5"/>
    <mergeCell ref="E4:R4"/>
    <mergeCell ref="O3:R3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J24" sqref="J24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295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231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216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120</v>
      </c>
      <c r="D6" s="8">
        <f t="shared" ref="D6:D33" si="0">C6*75/100</f>
        <v>90</v>
      </c>
      <c r="E6" s="256">
        <v>60</v>
      </c>
      <c r="F6" s="256">
        <v>60</v>
      </c>
      <c r="G6" s="256">
        <v>60</v>
      </c>
      <c r="H6" s="256">
        <v>60</v>
      </c>
      <c r="I6" s="256">
        <v>60</v>
      </c>
      <c r="J6" s="256">
        <v>0</v>
      </c>
      <c r="K6" s="258">
        <v>60</v>
      </c>
      <c r="L6" s="258">
        <v>60</v>
      </c>
      <c r="M6" s="258">
        <v>60</v>
      </c>
      <c r="N6" s="258">
        <v>60</v>
      </c>
      <c r="O6" s="258">
        <v>60</v>
      </c>
      <c r="P6" s="258">
        <v>0</v>
      </c>
      <c r="Q6" s="164">
        <f t="shared" ref="Q6:Q33" si="1">SUM(E6:P6)</f>
        <v>600</v>
      </c>
      <c r="R6" s="161">
        <f>Q6/12</f>
        <v>50</v>
      </c>
      <c r="S6" s="246">
        <f t="shared" ref="S6:S33" si="2">R6*100/D6-100</f>
        <v>-44.444444444444443</v>
      </c>
    </row>
    <row r="7" spans="1:19" x14ac:dyDescent="0.25">
      <c r="A7" s="308"/>
      <c r="B7" s="4" t="s">
        <v>217</v>
      </c>
      <c r="C7" s="162">
        <v>200</v>
      </c>
      <c r="D7" s="8">
        <f t="shared" si="0"/>
        <v>150</v>
      </c>
      <c r="E7" s="256">
        <v>50</v>
      </c>
      <c r="F7" s="256">
        <v>50</v>
      </c>
      <c r="G7" s="256">
        <v>88</v>
      </c>
      <c r="H7" s="256">
        <v>55</v>
      </c>
      <c r="I7" s="256">
        <v>50</v>
      </c>
      <c r="J7" s="256">
        <v>53.2</v>
      </c>
      <c r="K7" s="258">
        <v>50</v>
      </c>
      <c r="L7" s="258">
        <v>50</v>
      </c>
      <c r="M7" s="258">
        <v>60</v>
      </c>
      <c r="N7" s="258">
        <v>88</v>
      </c>
      <c r="O7" s="258">
        <v>55</v>
      </c>
      <c r="P7" s="258">
        <v>50</v>
      </c>
      <c r="Q7" s="164">
        <f t="shared" si="1"/>
        <v>699.2</v>
      </c>
      <c r="R7" s="253">
        <f>Q7/12</f>
        <v>58.266666666666673</v>
      </c>
      <c r="S7" s="246">
        <f t="shared" si="2"/>
        <v>-61.155555555555551</v>
      </c>
    </row>
    <row r="8" spans="1:19" x14ac:dyDescent="0.25">
      <c r="A8" s="5">
        <v>2</v>
      </c>
      <c r="B8" s="4" t="s">
        <v>36</v>
      </c>
      <c r="C8" s="162">
        <v>20</v>
      </c>
      <c r="D8" s="8">
        <f t="shared" si="0"/>
        <v>15</v>
      </c>
      <c r="E8" s="256">
        <v>68</v>
      </c>
      <c r="F8" s="256">
        <v>89.7</v>
      </c>
      <c r="G8" s="256">
        <v>40.1</v>
      </c>
      <c r="H8" s="256">
        <v>42.9</v>
      </c>
      <c r="I8" s="256">
        <v>87.5</v>
      </c>
      <c r="J8" s="256">
        <v>0</v>
      </c>
      <c r="K8" s="258">
        <v>87.1</v>
      </c>
      <c r="L8" s="258">
        <v>47.1</v>
      </c>
      <c r="M8" s="258">
        <v>24.2</v>
      </c>
      <c r="N8" s="258">
        <v>45.1</v>
      </c>
      <c r="O8" s="258">
        <v>79</v>
      </c>
      <c r="P8" s="258">
        <v>0</v>
      </c>
      <c r="Q8" s="164">
        <f t="shared" si="1"/>
        <v>610.69999999999993</v>
      </c>
      <c r="R8" s="253">
        <f t="shared" ref="R8:R33" si="3">Q8/12</f>
        <v>50.891666666666659</v>
      </c>
      <c r="S8" s="246">
        <f t="shared" si="2"/>
        <v>239.27777777777771</v>
      </c>
    </row>
    <row r="9" spans="1:19" x14ac:dyDescent="0.25">
      <c r="A9" s="5">
        <v>3</v>
      </c>
      <c r="B9" s="4" t="s">
        <v>218</v>
      </c>
      <c r="C9" s="162">
        <v>50</v>
      </c>
      <c r="D9" s="8">
        <f t="shared" si="0"/>
        <v>37.5</v>
      </c>
      <c r="E9" s="256">
        <v>157</v>
      </c>
      <c r="F9" s="256">
        <v>0</v>
      </c>
      <c r="G9" s="256">
        <v>0</v>
      </c>
      <c r="H9" s="256">
        <v>25</v>
      </c>
      <c r="I9" s="256">
        <v>68</v>
      </c>
      <c r="J9" s="256">
        <v>43.2</v>
      </c>
      <c r="K9" s="258">
        <v>37.799999999999997</v>
      </c>
      <c r="L9" s="258">
        <v>146</v>
      </c>
      <c r="M9" s="258">
        <v>5</v>
      </c>
      <c r="N9" s="258">
        <v>72</v>
      </c>
      <c r="O9" s="258">
        <v>10</v>
      </c>
      <c r="P9" s="258">
        <v>44.4</v>
      </c>
      <c r="Q9" s="164">
        <f t="shared" si="1"/>
        <v>608.4</v>
      </c>
      <c r="R9" s="253">
        <f t="shared" si="3"/>
        <v>50.699999999999996</v>
      </c>
      <c r="S9" s="246">
        <f t="shared" si="2"/>
        <v>35.199999999999989</v>
      </c>
    </row>
    <row r="10" spans="1:19" x14ac:dyDescent="0.25">
      <c r="A10" s="5">
        <v>4</v>
      </c>
      <c r="B10" s="6" t="s">
        <v>219</v>
      </c>
      <c r="C10" s="167">
        <v>20</v>
      </c>
      <c r="D10" s="8">
        <f t="shared" si="0"/>
        <v>15</v>
      </c>
      <c r="E10" s="256">
        <v>0</v>
      </c>
      <c r="F10" s="256">
        <v>0</v>
      </c>
      <c r="G10" s="256">
        <v>51</v>
      </c>
      <c r="H10" s="256">
        <v>0</v>
      </c>
      <c r="I10" s="256">
        <v>10</v>
      </c>
      <c r="J10" s="256">
        <v>0</v>
      </c>
      <c r="K10" s="258">
        <v>0</v>
      </c>
      <c r="L10" s="258">
        <v>0</v>
      </c>
      <c r="M10" s="258">
        <v>0</v>
      </c>
      <c r="N10" s="258">
        <v>88</v>
      </c>
      <c r="O10" s="258">
        <v>0</v>
      </c>
      <c r="P10" s="258">
        <v>0</v>
      </c>
      <c r="Q10" s="164">
        <f t="shared" si="1"/>
        <v>149</v>
      </c>
      <c r="R10" s="161">
        <f t="shared" si="3"/>
        <v>12.416666666666666</v>
      </c>
      <c r="S10" s="246">
        <f t="shared" si="2"/>
        <v>-17.222222222222229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141</v>
      </c>
      <c r="E11" s="256">
        <v>50</v>
      </c>
      <c r="F11" s="256">
        <v>200</v>
      </c>
      <c r="G11" s="256">
        <v>131</v>
      </c>
      <c r="H11" s="256">
        <v>120</v>
      </c>
      <c r="I11" s="256">
        <v>247</v>
      </c>
      <c r="J11" s="256">
        <v>0</v>
      </c>
      <c r="K11" s="258">
        <v>113</v>
      </c>
      <c r="L11" s="258">
        <v>25</v>
      </c>
      <c r="M11" s="258">
        <v>314</v>
      </c>
      <c r="N11" s="258">
        <v>0</v>
      </c>
      <c r="O11" s="258">
        <v>196</v>
      </c>
      <c r="P11" s="258">
        <v>0</v>
      </c>
      <c r="Q11" s="164">
        <f t="shared" si="1"/>
        <v>1396</v>
      </c>
      <c r="R11" s="253">
        <f t="shared" si="3"/>
        <v>116.33333333333333</v>
      </c>
      <c r="S11" s="246">
        <f t="shared" si="2"/>
        <v>-17.494089834515378</v>
      </c>
    </row>
    <row r="12" spans="1:19" x14ac:dyDescent="0.25">
      <c r="A12" s="5">
        <v>6</v>
      </c>
      <c r="B12" s="4" t="s">
        <v>220</v>
      </c>
      <c r="C12" s="162">
        <v>320</v>
      </c>
      <c r="D12" s="8">
        <f t="shared" si="0"/>
        <v>240</v>
      </c>
      <c r="E12" s="256">
        <v>138</v>
      </c>
      <c r="F12" s="256">
        <v>165</v>
      </c>
      <c r="G12" s="256">
        <v>395</v>
      </c>
      <c r="H12" s="256">
        <v>12</v>
      </c>
      <c r="I12" s="256">
        <v>190</v>
      </c>
      <c r="J12" s="256">
        <v>0</v>
      </c>
      <c r="K12" s="258">
        <v>361</v>
      </c>
      <c r="L12" s="258">
        <v>103</v>
      </c>
      <c r="M12" s="258">
        <v>255</v>
      </c>
      <c r="N12" s="258">
        <v>155</v>
      </c>
      <c r="O12" s="258">
        <v>166</v>
      </c>
      <c r="P12" s="258">
        <v>0</v>
      </c>
      <c r="Q12" s="164">
        <f t="shared" si="1"/>
        <v>1940</v>
      </c>
      <c r="R12" s="253">
        <f t="shared" si="3"/>
        <v>161.66666666666666</v>
      </c>
      <c r="S12" s="246">
        <f t="shared" si="2"/>
        <v>-32.638888888888886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138.75</v>
      </c>
      <c r="E13" s="256">
        <v>200</v>
      </c>
      <c r="F13" s="256">
        <v>240</v>
      </c>
      <c r="G13" s="256">
        <v>0</v>
      </c>
      <c r="H13" s="256">
        <v>188</v>
      </c>
      <c r="I13" s="256">
        <v>200</v>
      </c>
      <c r="J13" s="256">
        <v>224</v>
      </c>
      <c r="K13" s="258">
        <v>200</v>
      </c>
      <c r="L13" s="258">
        <v>200</v>
      </c>
      <c r="M13" s="258">
        <v>190</v>
      </c>
      <c r="N13" s="258">
        <v>200</v>
      </c>
      <c r="O13" s="258">
        <v>44</v>
      </c>
      <c r="P13" s="258">
        <v>200</v>
      </c>
      <c r="Q13" s="164">
        <f t="shared" si="1"/>
        <v>2086</v>
      </c>
      <c r="R13" s="253">
        <f t="shared" si="3"/>
        <v>173.83333333333334</v>
      </c>
      <c r="S13" s="246">
        <f t="shared" si="2"/>
        <v>25.285285285285298</v>
      </c>
    </row>
    <row r="14" spans="1:19" x14ac:dyDescent="0.25">
      <c r="A14" s="5">
        <v>8</v>
      </c>
      <c r="B14" s="4" t="s">
        <v>222</v>
      </c>
      <c r="C14" s="162">
        <v>20</v>
      </c>
      <c r="D14" s="8">
        <f t="shared" si="0"/>
        <v>15</v>
      </c>
      <c r="E14" s="256">
        <v>0</v>
      </c>
      <c r="F14" s="256">
        <v>0</v>
      </c>
      <c r="G14" s="256">
        <v>0</v>
      </c>
      <c r="H14" s="256">
        <v>20</v>
      </c>
      <c r="I14" s="256">
        <v>0</v>
      </c>
      <c r="J14" s="256">
        <v>0</v>
      </c>
      <c r="K14" s="258">
        <v>2.7</v>
      </c>
      <c r="L14" s="258">
        <v>20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42.7</v>
      </c>
      <c r="R14" s="253">
        <f t="shared" si="3"/>
        <v>3.5583333333333336</v>
      </c>
      <c r="S14" s="246">
        <f t="shared" si="2"/>
        <v>-76.277777777777771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150</v>
      </c>
      <c r="E15" s="256">
        <v>200</v>
      </c>
      <c r="F15" s="256">
        <v>0</v>
      </c>
      <c r="G15" s="256">
        <v>200</v>
      </c>
      <c r="H15" s="256">
        <v>0</v>
      </c>
      <c r="I15" s="256">
        <v>200</v>
      </c>
      <c r="J15" s="256">
        <v>0</v>
      </c>
      <c r="K15" s="258">
        <v>200</v>
      </c>
      <c r="L15" s="258">
        <v>0</v>
      </c>
      <c r="M15" s="258">
        <v>0</v>
      </c>
      <c r="N15" s="258">
        <v>200</v>
      </c>
      <c r="O15" s="258">
        <v>0</v>
      </c>
      <c r="P15" s="258">
        <v>0</v>
      </c>
      <c r="Q15" s="164">
        <f t="shared" si="1"/>
        <v>1000</v>
      </c>
      <c r="R15" s="253">
        <f t="shared" si="3"/>
        <v>83.333333333333329</v>
      </c>
      <c r="S15" s="246">
        <f t="shared" si="2"/>
        <v>-44.44444444444445</v>
      </c>
    </row>
    <row r="16" spans="1:19" x14ac:dyDescent="0.25">
      <c r="A16" s="7">
        <v>10</v>
      </c>
      <c r="B16" s="4" t="s">
        <v>224</v>
      </c>
      <c r="C16" s="162">
        <v>78</v>
      </c>
      <c r="D16" s="8">
        <f t="shared" si="0"/>
        <v>58.5</v>
      </c>
      <c r="E16" s="256">
        <v>79</v>
      </c>
      <c r="F16" s="256">
        <v>0</v>
      </c>
      <c r="G16" s="256">
        <v>74</v>
      </c>
      <c r="H16" s="256">
        <v>79</v>
      </c>
      <c r="I16" s="256">
        <v>79</v>
      </c>
      <c r="J16" s="256">
        <v>0</v>
      </c>
      <c r="K16" s="258">
        <v>131</v>
      </c>
      <c r="L16" s="258">
        <v>79</v>
      </c>
      <c r="M16" s="258">
        <v>0</v>
      </c>
      <c r="N16" s="258">
        <v>74</v>
      </c>
      <c r="O16" s="258">
        <v>79</v>
      </c>
      <c r="P16" s="258">
        <v>0</v>
      </c>
      <c r="Q16" s="164">
        <f t="shared" si="1"/>
        <v>674</v>
      </c>
      <c r="R16" s="253">
        <f t="shared" si="3"/>
        <v>56.166666666666664</v>
      </c>
      <c r="S16" s="246">
        <f t="shared" si="2"/>
        <v>-3.9886039886039981</v>
      </c>
    </row>
    <row r="17" spans="1:19" x14ac:dyDescent="0.25">
      <c r="A17" s="7">
        <v>11</v>
      </c>
      <c r="B17" s="4" t="s">
        <v>225</v>
      </c>
      <c r="C17" s="162">
        <v>53</v>
      </c>
      <c r="D17" s="8">
        <f t="shared" si="0"/>
        <v>39.75</v>
      </c>
      <c r="E17" s="256">
        <v>32</v>
      </c>
      <c r="F17" s="256">
        <v>32</v>
      </c>
      <c r="G17" s="256">
        <v>101</v>
      </c>
      <c r="H17" s="256">
        <v>0</v>
      </c>
      <c r="I17" s="256">
        <v>32</v>
      </c>
      <c r="J17" s="256">
        <v>0</v>
      </c>
      <c r="K17" s="258">
        <v>0</v>
      </c>
      <c r="L17" s="258">
        <v>158</v>
      </c>
      <c r="M17" s="258">
        <v>101</v>
      </c>
      <c r="N17" s="258">
        <v>32</v>
      </c>
      <c r="O17" s="258">
        <v>32</v>
      </c>
      <c r="P17" s="258">
        <v>0</v>
      </c>
      <c r="Q17" s="164">
        <f t="shared" si="1"/>
        <v>520</v>
      </c>
      <c r="R17" s="253">
        <f t="shared" si="3"/>
        <v>43.333333333333336</v>
      </c>
      <c r="S17" s="246">
        <f t="shared" si="2"/>
        <v>9.0146750524109223</v>
      </c>
    </row>
    <row r="18" spans="1:19" x14ac:dyDescent="0.25">
      <c r="A18" s="7">
        <v>12</v>
      </c>
      <c r="B18" s="4" t="s">
        <v>226</v>
      </c>
      <c r="C18" s="162">
        <v>77</v>
      </c>
      <c r="D18" s="8">
        <f t="shared" si="0"/>
        <v>57.75</v>
      </c>
      <c r="E18" s="256">
        <v>0</v>
      </c>
      <c r="F18" s="256">
        <v>89</v>
      </c>
      <c r="G18" s="256">
        <v>0</v>
      </c>
      <c r="H18" s="256">
        <v>0</v>
      </c>
      <c r="I18" s="256">
        <v>89</v>
      </c>
      <c r="J18" s="256">
        <v>0</v>
      </c>
      <c r="K18" s="258">
        <v>56</v>
      </c>
      <c r="L18" s="258">
        <v>61</v>
      </c>
      <c r="M18" s="258">
        <v>81.7</v>
      </c>
      <c r="N18" s="258">
        <v>48</v>
      </c>
      <c r="O18" s="258">
        <v>25</v>
      </c>
      <c r="P18" s="258">
        <v>0</v>
      </c>
      <c r="Q18" s="164">
        <f t="shared" si="1"/>
        <v>449.7</v>
      </c>
      <c r="R18" s="253">
        <f t="shared" si="3"/>
        <v>37.475000000000001</v>
      </c>
      <c r="S18" s="246">
        <f t="shared" si="2"/>
        <v>-35.108225108225113</v>
      </c>
    </row>
    <row r="19" spans="1:19" x14ac:dyDescent="0.25">
      <c r="A19" s="7">
        <v>13</v>
      </c>
      <c r="B19" s="4" t="s">
        <v>227</v>
      </c>
      <c r="C19" s="162">
        <v>19.600000000000001</v>
      </c>
      <c r="D19" s="254">
        <f t="shared" si="0"/>
        <v>14.7</v>
      </c>
      <c r="E19" s="256">
        <v>50</v>
      </c>
      <c r="F19" s="256">
        <v>33</v>
      </c>
      <c r="G19" s="256">
        <v>15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15</v>
      </c>
      <c r="N19" s="258">
        <v>0</v>
      </c>
      <c r="O19" s="258">
        <v>0</v>
      </c>
      <c r="P19" s="258">
        <v>60</v>
      </c>
      <c r="Q19" s="164">
        <f t="shared" si="1"/>
        <v>173</v>
      </c>
      <c r="R19" s="253">
        <f t="shared" si="3"/>
        <v>14.416666666666666</v>
      </c>
      <c r="S19" s="246">
        <f t="shared" si="2"/>
        <v>-1.9274376417233583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225</v>
      </c>
      <c r="E20" s="256">
        <v>98.4</v>
      </c>
      <c r="F20" s="256">
        <v>267</v>
      </c>
      <c r="G20" s="256">
        <v>250</v>
      </c>
      <c r="H20" s="256">
        <v>255</v>
      </c>
      <c r="I20" s="256">
        <v>103</v>
      </c>
      <c r="J20" s="256">
        <v>140</v>
      </c>
      <c r="K20" s="258">
        <v>306</v>
      </c>
      <c r="L20" s="258">
        <v>50</v>
      </c>
      <c r="M20" s="258">
        <v>313</v>
      </c>
      <c r="N20" s="258">
        <v>100</v>
      </c>
      <c r="O20" s="258">
        <v>160</v>
      </c>
      <c r="P20" s="258">
        <v>198</v>
      </c>
      <c r="Q20" s="164">
        <f t="shared" si="1"/>
        <v>2240.4</v>
      </c>
      <c r="R20" s="253">
        <f t="shared" si="3"/>
        <v>186.70000000000002</v>
      </c>
      <c r="S20" s="246">
        <f t="shared" si="2"/>
        <v>-17.022222222222226</v>
      </c>
    </row>
    <row r="21" spans="1:19" x14ac:dyDescent="0.25">
      <c r="A21" s="7">
        <v>15</v>
      </c>
      <c r="B21" s="4" t="s">
        <v>229</v>
      </c>
      <c r="C21" s="162">
        <v>180</v>
      </c>
      <c r="D21" s="8">
        <f t="shared" si="0"/>
        <v>135</v>
      </c>
      <c r="E21" s="256">
        <v>300</v>
      </c>
      <c r="F21" s="256">
        <v>200</v>
      </c>
      <c r="G21" s="256">
        <v>0</v>
      </c>
      <c r="H21" s="256">
        <v>200</v>
      </c>
      <c r="I21" s="256">
        <v>200</v>
      </c>
      <c r="J21" s="256">
        <v>0</v>
      </c>
      <c r="K21" s="258">
        <v>300</v>
      </c>
      <c r="L21" s="258">
        <v>200</v>
      </c>
      <c r="M21" s="258">
        <v>0</v>
      </c>
      <c r="N21" s="258">
        <v>200</v>
      </c>
      <c r="O21" s="258">
        <v>200</v>
      </c>
      <c r="P21" s="258">
        <v>0</v>
      </c>
      <c r="Q21" s="164">
        <f t="shared" si="1"/>
        <v>1800</v>
      </c>
      <c r="R21" s="253">
        <f t="shared" si="3"/>
        <v>150</v>
      </c>
      <c r="S21" s="246">
        <f t="shared" si="2"/>
        <v>11.111111111111114</v>
      </c>
    </row>
    <row r="22" spans="1:19" x14ac:dyDescent="0.25">
      <c r="A22" s="7">
        <v>16</v>
      </c>
      <c r="B22" s="4" t="s">
        <v>25</v>
      </c>
      <c r="C22" s="162">
        <v>60</v>
      </c>
      <c r="D22" s="8">
        <f t="shared" si="0"/>
        <v>45</v>
      </c>
      <c r="E22" s="256">
        <v>0</v>
      </c>
      <c r="F22" s="256">
        <v>0</v>
      </c>
      <c r="G22" s="256">
        <v>27.2</v>
      </c>
      <c r="H22" s="256">
        <v>140</v>
      </c>
      <c r="I22" s="256">
        <v>0</v>
      </c>
      <c r="J22" s="256">
        <v>0</v>
      </c>
      <c r="K22" s="258">
        <v>0</v>
      </c>
      <c r="L22" s="258">
        <v>27.1</v>
      </c>
      <c r="M22" s="258">
        <v>150</v>
      </c>
      <c r="N22" s="258">
        <v>0</v>
      </c>
      <c r="O22" s="258">
        <v>140</v>
      </c>
      <c r="P22" s="258">
        <v>0</v>
      </c>
      <c r="Q22" s="164">
        <f t="shared" si="1"/>
        <v>484.29999999999995</v>
      </c>
      <c r="R22" s="253">
        <f t="shared" si="3"/>
        <v>40.358333333333327</v>
      </c>
      <c r="S22" s="246">
        <f t="shared" si="2"/>
        <v>-10.314814814814838</v>
      </c>
    </row>
    <row r="23" spans="1:19" x14ac:dyDescent="0.25">
      <c r="A23" s="7">
        <v>17</v>
      </c>
      <c r="B23" s="4" t="s">
        <v>27</v>
      </c>
      <c r="C23" s="162">
        <v>11.8</v>
      </c>
      <c r="D23" s="8">
        <f t="shared" si="0"/>
        <v>8.85</v>
      </c>
      <c r="E23" s="256">
        <v>0</v>
      </c>
      <c r="F23" s="256">
        <v>40</v>
      </c>
      <c r="G23" s="256">
        <v>0</v>
      </c>
      <c r="H23" s="256">
        <v>0</v>
      </c>
      <c r="I23" s="256">
        <v>4</v>
      </c>
      <c r="J23" s="256">
        <v>30</v>
      </c>
      <c r="K23" s="258">
        <v>30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104</v>
      </c>
      <c r="R23" s="253">
        <f t="shared" si="3"/>
        <v>8.6666666666666661</v>
      </c>
      <c r="S23" s="246">
        <f t="shared" si="2"/>
        <v>-2.0715630885122351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7.5</v>
      </c>
      <c r="E24" s="256">
        <v>0</v>
      </c>
      <c r="F24" s="256">
        <v>10</v>
      </c>
      <c r="G24" s="256">
        <v>10</v>
      </c>
      <c r="H24" s="256">
        <v>5</v>
      </c>
      <c r="I24" s="256">
        <v>25</v>
      </c>
      <c r="J24" s="256">
        <v>0</v>
      </c>
      <c r="K24" s="258">
        <v>0</v>
      </c>
      <c r="L24" s="258">
        <v>10</v>
      </c>
      <c r="M24" s="258">
        <v>10</v>
      </c>
      <c r="N24" s="258">
        <v>0</v>
      </c>
      <c r="O24" s="258">
        <v>38</v>
      </c>
      <c r="P24" s="258">
        <v>0</v>
      </c>
      <c r="Q24" s="164">
        <f t="shared" si="1"/>
        <v>108</v>
      </c>
      <c r="R24" s="161">
        <f t="shared" si="3"/>
        <v>9</v>
      </c>
      <c r="S24" s="259">
        <f t="shared" si="2"/>
        <v>20</v>
      </c>
    </row>
    <row r="25" spans="1:19" x14ac:dyDescent="0.25">
      <c r="A25" s="7">
        <v>19</v>
      </c>
      <c r="B25" s="4" t="s">
        <v>28</v>
      </c>
      <c r="C25" s="162">
        <v>35</v>
      </c>
      <c r="D25" s="8">
        <f t="shared" si="0"/>
        <v>26.25</v>
      </c>
      <c r="E25" s="256">
        <v>17</v>
      </c>
      <c r="F25" s="256">
        <v>10.3</v>
      </c>
      <c r="G25" s="256">
        <v>20.3</v>
      </c>
      <c r="H25" s="256">
        <v>17</v>
      </c>
      <c r="I25" s="256">
        <v>10.3</v>
      </c>
      <c r="J25" s="256">
        <v>4</v>
      </c>
      <c r="K25" s="258">
        <v>35.6</v>
      </c>
      <c r="L25" s="258">
        <v>24.3</v>
      </c>
      <c r="M25" s="258">
        <v>14.5</v>
      </c>
      <c r="N25" s="258">
        <v>26</v>
      </c>
      <c r="O25" s="258">
        <v>4.5</v>
      </c>
      <c r="P25" s="258">
        <v>10</v>
      </c>
      <c r="Q25" s="164">
        <f t="shared" si="1"/>
        <v>193.8</v>
      </c>
      <c r="R25" s="161">
        <f t="shared" si="3"/>
        <v>16.150000000000002</v>
      </c>
      <c r="S25" s="246">
        <f t="shared" si="2"/>
        <v>-38.476190476190467</v>
      </c>
    </row>
    <row r="26" spans="1:19" x14ac:dyDescent="0.25">
      <c r="A26" s="7">
        <v>20</v>
      </c>
      <c r="B26" s="4" t="s">
        <v>29</v>
      </c>
      <c r="C26" s="162">
        <v>18</v>
      </c>
      <c r="D26" s="8">
        <f t="shared" si="0"/>
        <v>13.5</v>
      </c>
      <c r="E26" s="256">
        <v>15.1</v>
      </c>
      <c r="F26" s="256">
        <v>35.1</v>
      </c>
      <c r="G26" s="256">
        <v>47.6</v>
      </c>
      <c r="H26" s="256">
        <v>14.4</v>
      </c>
      <c r="I26" s="256">
        <v>26.3</v>
      </c>
      <c r="J26" s="256">
        <v>0</v>
      </c>
      <c r="K26" s="258">
        <v>12.8</v>
      </c>
      <c r="L26" s="258">
        <v>22.7</v>
      </c>
      <c r="M26" s="258">
        <v>41.4</v>
      </c>
      <c r="N26" s="258">
        <v>30.1</v>
      </c>
      <c r="O26" s="258">
        <v>28.3</v>
      </c>
      <c r="P26" s="258">
        <v>0</v>
      </c>
      <c r="Q26" s="164">
        <f t="shared" si="1"/>
        <v>273.8</v>
      </c>
      <c r="R26" s="253">
        <f t="shared" si="3"/>
        <v>22.816666666666666</v>
      </c>
      <c r="S26" s="246">
        <f t="shared" si="2"/>
        <v>69.012345679012327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30</v>
      </c>
      <c r="E27" s="256">
        <v>6.9</v>
      </c>
      <c r="F27" s="256">
        <v>84.1</v>
      </c>
      <c r="G27" s="256">
        <v>12.7</v>
      </c>
      <c r="H27" s="256">
        <v>10.4</v>
      </c>
      <c r="I27" s="256">
        <v>0</v>
      </c>
      <c r="J27" s="256">
        <v>3.2</v>
      </c>
      <c r="K27" s="258">
        <v>14.9</v>
      </c>
      <c r="L27" s="258">
        <v>6.7</v>
      </c>
      <c r="M27" s="258">
        <v>36</v>
      </c>
      <c r="N27" s="258">
        <v>12.4</v>
      </c>
      <c r="O27" s="258">
        <v>4</v>
      </c>
      <c r="P27" s="258">
        <v>0</v>
      </c>
      <c r="Q27" s="164">
        <f t="shared" si="1"/>
        <v>191.3</v>
      </c>
      <c r="R27" s="253">
        <f t="shared" si="3"/>
        <v>15.941666666666668</v>
      </c>
      <c r="S27" s="246">
        <f t="shared" si="2"/>
        <v>-46.861111111111107</v>
      </c>
    </row>
    <row r="28" spans="1:19" x14ac:dyDescent="0.25">
      <c r="A28" s="5">
        <v>22</v>
      </c>
      <c r="B28" s="4" t="s">
        <v>30</v>
      </c>
      <c r="C28" s="162">
        <v>45</v>
      </c>
      <c r="D28" s="8">
        <f t="shared" si="0"/>
        <v>33.75</v>
      </c>
      <c r="E28" s="256">
        <v>35.6</v>
      </c>
      <c r="F28" s="256">
        <v>47</v>
      </c>
      <c r="G28" s="256">
        <v>26.7</v>
      </c>
      <c r="H28" s="256">
        <v>64.5</v>
      </c>
      <c r="I28" s="256">
        <v>23.8</v>
      </c>
      <c r="J28" s="256">
        <v>28</v>
      </c>
      <c r="K28" s="258">
        <v>37.1</v>
      </c>
      <c r="L28" s="258">
        <v>40.4</v>
      </c>
      <c r="M28" s="258">
        <v>44</v>
      </c>
      <c r="N28" s="258">
        <v>23.4</v>
      </c>
      <c r="O28" s="258">
        <v>52</v>
      </c>
      <c r="P28" s="258">
        <v>26</v>
      </c>
      <c r="Q28" s="164">
        <f t="shared" si="1"/>
        <v>448.5</v>
      </c>
      <c r="R28" s="253">
        <f t="shared" si="3"/>
        <v>37.375</v>
      </c>
      <c r="S28" s="246">
        <f t="shared" si="2"/>
        <v>10.740740740740748</v>
      </c>
    </row>
    <row r="29" spans="1:19" x14ac:dyDescent="0.25">
      <c r="A29" s="5">
        <v>23</v>
      </c>
      <c r="B29" s="4" t="s">
        <v>31</v>
      </c>
      <c r="C29" s="162">
        <v>15</v>
      </c>
      <c r="D29" s="8">
        <f t="shared" si="0"/>
        <v>11.25</v>
      </c>
      <c r="E29" s="256">
        <v>0</v>
      </c>
      <c r="F29" s="256">
        <v>0</v>
      </c>
      <c r="G29" s="256">
        <v>0</v>
      </c>
      <c r="H29" s="256">
        <v>30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30</v>
      </c>
      <c r="R29" s="161">
        <f t="shared" si="3"/>
        <v>2.5</v>
      </c>
      <c r="S29" s="246">
        <f t="shared" si="2"/>
        <v>-77.777777777777771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0.3</v>
      </c>
      <c r="E30" s="256">
        <v>1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1</v>
      </c>
      <c r="M30" s="258">
        <v>0</v>
      </c>
      <c r="N30" s="258">
        <v>0</v>
      </c>
      <c r="O30" s="258">
        <v>1</v>
      </c>
      <c r="P30" s="258">
        <v>0</v>
      </c>
      <c r="Q30" s="164">
        <f t="shared" si="1"/>
        <v>3</v>
      </c>
      <c r="R30" s="161">
        <f t="shared" si="3"/>
        <v>0.25</v>
      </c>
      <c r="S30" s="246">
        <f t="shared" si="2"/>
        <v>-16.666666666666657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0.9</v>
      </c>
      <c r="E31" s="256">
        <v>0</v>
      </c>
      <c r="F31" s="256">
        <v>4</v>
      </c>
      <c r="G31" s="256">
        <v>0</v>
      </c>
      <c r="H31" s="256">
        <v>4</v>
      </c>
      <c r="I31" s="256">
        <v>0</v>
      </c>
      <c r="J31" s="256">
        <v>4</v>
      </c>
      <c r="K31" s="258">
        <v>4</v>
      </c>
      <c r="L31" s="258">
        <v>0</v>
      </c>
      <c r="M31" s="258">
        <v>0</v>
      </c>
      <c r="N31" s="258">
        <v>4</v>
      </c>
      <c r="O31" s="258">
        <v>0</v>
      </c>
      <c r="P31" s="258">
        <v>4</v>
      </c>
      <c r="Q31" s="164">
        <f t="shared" si="1"/>
        <v>24</v>
      </c>
      <c r="R31" s="161">
        <f t="shared" si="3"/>
        <v>2</v>
      </c>
      <c r="S31" s="246">
        <f t="shared" si="2"/>
        <v>122.22222222222223</v>
      </c>
    </row>
    <row r="32" spans="1:19" x14ac:dyDescent="0.25">
      <c r="A32" s="159">
        <v>26</v>
      </c>
      <c r="B32" s="159" t="s">
        <v>230</v>
      </c>
      <c r="C32" s="168">
        <v>2</v>
      </c>
      <c r="D32" s="8">
        <f t="shared" si="0"/>
        <v>1.5</v>
      </c>
      <c r="E32" s="256">
        <v>2.2999999999999998</v>
      </c>
      <c r="F32" s="256">
        <v>2.46</v>
      </c>
      <c r="G32" s="256">
        <v>1.33</v>
      </c>
      <c r="H32" s="256">
        <v>1.47</v>
      </c>
      <c r="I32" s="256">
        <v>3</v>
      </c>
      <c r="J32" s="256">
        <v>0</v>
      </c>
      <c r="K32" s="258">
        <v>0</v>
      </c>
      <c r="L32" s="258">
        <v>1.33</v>
      </c>
      <c r="M32" s="258">
        <v>0</v>
      </c>
      <c r="N32" s="258">
        <v>1.47</v>
      </c>
      <c r="O32" s="258">
        <v>3</v>
      </c>
      <c r="P32" s="258">
        <v>0</v>
      </c>
      <c r="Q32" s="164">
        <f t="shared" si="1"/>
        <v>16.36</v>
      </c>
      <c r="R32" s="253">
        <f t="shared" si="3"/>
        <v>1.3633333333333333</v>
      </c>
      <c r="S32" s="246">
        <f t="shared" si="2"/>
        <v>-9.1111111111111285</v>
      </c>
    </row>
    <row r="33" spans="1:19" x14ac:dyDescent="0.25">
      <c r="A33" s="159">
        <v>27</v>
      </c>
      <c r="B33" s="159" t="s">
        <v>37</v>
      </c>
      <c r="C33" s="168">
        <v>7</v>
      </c>
      <c r="D33" s="8">
        <f t="shared" si="0"/>
        <v>5.25</v>
      </c>
      <c r="E33" s="256">
        <v>9.6999999999999993</v>
      </c>
      <c r="F33" s="256">
        <v>8.6</v>
      </c>
      <c r="G33" s="256">
        <v>14.5</v>
      </c>
      <c r="H33" s="256">
        <v>5.41</v>
      </c>
      <c r="I33" s="256">
        <v>8.8000000000000007</v>
      </c>
      <c r="J33" s="256">
        <v>1.6</v>
      </c>
      <c r="K33" s="258">
        <v>7.61</v>
      </c>
      <c r="L33" s="258">
        <v>15.7</v>
      </c>
      <c r="M33" s="258">
        <v>14.5</v>
      </c>
      <c r="N33" s="258">
        <v>15.2</v>
      </c>
      <c r="O33" s="258">
        <v>9.4</v>
      </c>
      <c r="P33" s="258">
        <v>2</v>
      </c>
      <c r="Q33" s="164">
        <f t="shared" si="1"/>
        <v>113.02</v>
      </c>
      <c r="R33" s="253">
        <f t="shared" si="3"/>
        <v>9.418333333333333</v>
      </c>
      <c r="S33" s="246">
        <f t="shared" si="2"/>
        <v>79.396825396825392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E19" sqref="E19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302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216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80</v>
      </c>
      <c r="D6" s="8">
        <f t="shared" ref="D6:D33" si="0">C6*60/100</f>
        <v>48</v>
      </c>
      <c r="E6" s="256">
        <v>60</v>
      </c>
      <c r="F6" s="256">
        <v>60</v>
      </c>
      <c r="G6" s="256">
        <v>60</v>
      </c>
      <c r="H6" s="256">
        <v>60</v>
      </c>
      <c r="I6" s="256">
        <v>60</v>
      </c>
      <c r="J6" s="256">
        <v>0</v>
      </c>
      <c r="K6" s="258">
        <v>60</v>
      </c>
      <c r="L6" s="258">
        <v>60</v>
      </c>
      <c r="M6" s="258">
        <v>60</v>
      </c>
      <c r="N6" s="258">
        <v>60</v>
      </c>
      <c r="O6" s="258">
        <v>60</v>
      </c>
      <c r="P6" s="258">
        <v>0</v>
      </c>
      <c r="Q6" s="164">
        <f t="shared" ref="Q6:Q33" si="1">SUM(E6:P6)</f>
        <v>600</v>
      </c>
      <c r="R6" s="161">
        <f>Q6/12</f>
        <v>50</v>
      </c>
      <c r="S6" s="246">
        <f t="shared" ref="S6:S33" si="2">R6*100/D6-100</f>
        <v>4.1666666666666714</v>
      </c>
    </row>
    <row r="7" spans="1:19" x14ac:dyDescent="0.25">
      <c r="A7" s="308"/>
      <c r="B7" s="4" t="s">
        <v>217</v>
      </c>
      <c r="C7" s="162">
        <v>150</v>
      </c>
      <c r="D7" s="8">
        <f t="shared" si="0"/>
        <v>90</v>
      </c>
      <c r="E7" s="256">
        <v>50</v>
      </c>
      <c r="F7" s="256">
        <v>50</v>
      </c>
      <c r="G7" s="256">
        <v>88</v>
      </c>
      <c r="H7" s="256">
        <v>55</v>
      </c>
      <c r="I7" s="256">
        <v>50</v>
      </c>
      <c r="J7" s="256">
        <v>53.2</v>
      </c>
      <c r="K7" s="258">
        <v>50</v>
      </c>
      <c r="L7" s="258">
        <v>50</v>
      </c>
      <c r="M7" s="258">
        <v>60</v>
      </c>
      <c r="N7" s="258">
        <v>88</v>
      </c>
      <c r="O7" s="258">
        <v>55</v>
      </c>
      <c r="P7" s="258">
        <v>50</v>
      </c>
      <c r="Q7" s="164">
        <f t="shared" si="1"/>
        <v>699.2</v>
      </c>
      <c r="R7" s="253">
        <f>Q7/12</f>
        <v>58.266666666666673</v>
      </c>
      <c r="S7" s="246">
        <f t="shared" si="2"/>
        <v>-35.259259259259252</v>
      </c>
    </row>
    <row r="8" spans="1:19" x14ac:dyDescent="0.25">
      <c r="A8" s="5">
        <v>2</v>
      </c>
      <c r="B8" s="4" t="s">
        <v>36</v>
      </c>
      <c r="C8" s="162">
        <v>15</v>
      </c>
      <c r="D8" s="8">
        <f t="shared" si="0"/>
        <v>9</v>
      </c>
      <c r="E8" s="256">
        <v>68</v>
      </c>
      <c r="F8" s="256">
        <v>89.7</v>
      </c>
      <c r="G8" s="256">
        <v>40.1</v>
      </c>
      <c r="H8" s="256">
        <v>42.9</v>
      </c>
      <c r="I8" s="256">
        <v>87.5</v>
      </c>
      <c r="J8" s="256">
        <v>0</v>
      </c>
      <c r="K8" s="258">
        <v>87.1</v>
      </c>
      <c r="L8" s="258">
        <v>47.1</v>
      </c>
      <c r="M8" s="258">
        <v>24.2</v>
      </c>
      <c r="N8" s="258">
        <v>45.1</v>
      </c>
      <c r="O8" s="258">
        <v>79</v>
      </c>
      <c r="P8" s="258">
        <v>0</v>
      </c>
      <c r="Q8" s="164">
        <f t="shared" si="1"/>
        <v>610.69999999999993</v>
      </c>
      <c r="R8" s="253">
        <f t="shared" ref="R8:R33" si="3">Q8/12</f>
        <v>50.891666666666659</v>
      </c>
      <c r="S8" s="246">
        <f t="shared" si="2"/>
        <v>465.46296296296293</v>
      </c>
    </row>
    <row r="9" spans="1:19" x14ac:dyDescent="0.25">
      <c r="A9" s="5">
        <v>3</v>
      </c>
      <c r="B9" s="4" t="s">
        <v>218</v>
      </c>
      <c r="C9" s="162">
        <v>45</v>
      </c>
      <c r="D9" s="8">
        <f t="shared" si="0"/>
        <v>27</v>
      </c>
      <c r="E9" s="256">
        <v>157</v>
      </c>
      <c r="F9" s="256">
        <v>0</v>
      </c>
      <c r="G9" s="256">
        <v>0</v>
      </c>
      <c r="H9" s="256">
        <v>25</v>
      </c>
      <c r="I9" s="256">
        <v>68</v>
      </c>
      <c r="J9" s="256">
        <v>43.2</v>
      </c>
      <c r="K9" s="258">
        <v>37.799999999999997</v>
      </c>
      <c r="L9" s="258">
        <v>146</v>
      </c>
      <c r="M9" s="258">
        <v>5</v>
      </c>
      <c r="N9" s="258">
        <v>72</v>
      </c>
      <c r="O9" s="258">
        <v>10</v>
      </c>
      <c r="P9" s="258">
        <v>44.4</v>
      </c>
      <c r="Q9" s="164">
        <f t="shared" si="1"/>
        <v>608.4</v>
      </c>
      <c r="R9" s="253">
        <f t="shared" si="3"/>
        <v>50.699999999999996</v>
      </c>
      <c r="S9" s="246">
        <f t="shared" si="2"/>
        <v>87.777777777777771</v>
      </c>
    </row>
    <row r="10" spans="1:19" x14ac:dyDescent="0.25">
      <c r="A10" s="5">
        <v>4</v>
      </c>
      <c r="B10" s="6" t="s">
        <v>219</v>
      </c>
      <c r="C10" s="167">
        <v>15</v>
      </c>
      <c r="D10" s="8">
        <f t="shared" si="0"/>
        <v>9</v>
      </c>
      <c r="E10" s="256">
        <v>0</v>
      </c>
      <c r="F10" s="256">
        <v>0</v>
      </c>
      <c r="G10" s="256">
        <v>51</v>
      </c>
      <c r="H10" s="256">
        <v>0</v>
      </c>
      <c r="I10" s="256">
        <v>10</v>
      </c>
      <c r="J10" s="256">
        <v>0</v>
      </c>
      <c r="K10" s="258">
        <v>0</v>
      </c>
      <c r="L10" s="258">
        <v>0</v>
      </c>
      <c r="M10" s="258">
        <v>0</v>
      </c>
      <c r="N10" s="258">
        <v>88</v>
      </c>
      <c r="O10" s="258">
        <v>0</v>
      </c>
      <c r="P10" s="258">
        <v>0</v>
      </c>
      <c r="Q10" s="164">
        <f t="shared" si="1"/>
        <v>149</v>
      </c>
      <c r="R10" s="161">
        <f t="shared" si="3"/>
        <v>12.416666666666666</v>
      </c>
      <c r="S10" s="246">
        <f t="shared" si="2"/>
        <v>37.962962962962933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112.8</v>
      </c>
      <c r="E11" s="256">
        <v>50</v>
      </c>
      <c r="F11" s="256">
        <v>200</v>
      </c>
      <c r="G11" s="256">
        <v>131</v>
      </c>
      <c r="H11" s="256">
        <v>120</v>
      </c>
      <c r="I11" s="256">
        <v>247</v>
      </c>
      <c r="J11" s="256">
        <v>0</v>
      </c>
      <c r="K11" s="258">
        <v>113</v>
      </c>
      <c r="L11" s="258">
        <v>25</v>
      </c>
      <c r="M11" s="258">
        <v>314</v>
      </c>
      <c r="N11" s="258">
        <v>0</v>
      </c>
      <c r="O11" s="258">
        <v>196</v>
      </c>
      <c r="P11" s="258">
        <v>0</v>
      </c>
      <c r="Q11" s="164">
        <f t="shared" si="1"/>
        <v>1396</v>
      </c>
      <c r="R11" s="253">
        <f t="shared" si="3"/>
        <v>116.33333333333333</v>
      </c>
      <c r="S11" s="246">
        <f t="shared" si="2"/>
        <v>3.1323877068557806</v>
      </c>
    </row>
    <row r="12" spans="1:19" x14ac:dyDescent="0.25">
      <c r="A12" s="5">
        <v>6</v>
      </c>
      <c r="B12" s="4" t="s">
        <v>220</v>
      </c>
      <c r="C12" s="162">
        <v>280</v>
      </c>
      <c r="D12" s="8">
        <f t="shared" si="0"/>
        <v>168</v>
      </c>
      <c r="E12" s="256">
        <v>138</v>
      </c>
      <c r="F12" s="256">
        <v>165</v>
      </c>
      <c r="G12" s="256">
        <v>395</v>
      </c>
      <c r="H12" s="256">
        <v>12</v>
      </c>
      <c r="I12" s="256">
        <v>190</v>
      </c>
      <c r="J12" s="256">
        <v>0</v>
      </c>
      <c r="K12" s="258">
        <v>361</v>
      </c>
      <c r="L12" s="258">
        <v>103</v>
      </c>
      <c r="M12" s="258">
        <v>255</v>
      </c>
      <c r="N12" s="258">
        <v>155</v>
      </c>
      <c r="O12" s="258">
        <v>166</v>
      </c>
      <c r="P12" s="258">
        <v>0</v>
      </c>
      <c r="Q12" s="164">
        <f t="shared" si="1"/>
        <v>1940</v>
      </c>
      <c r="R12" s="253">
        <f t="shared" si="3"/>
        <v>161.66666666666666</v>
      </c>
      <c r="S12" s="246">
        <f t="shared" si="2"/>
        <v>-3.7698412698412795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111</v>
      </c>
      <c r="E13" s="256">
        <v>200</v>
      </c>
      <c r="F13" s="256">
        <v>240</v>
      </c>
      <c r="G13" s="256">
        <v>0</v>
      </c>
      <c r="H13" s="256">
        <v>188</v>
      </c>
      <c r="I13" s="256">
        <v>200</v>
      </c>
      <c r="J13" s="256">
        <v>224</v>
      </c>
      <c r="K13" s="258">
        <v>200</v>
      </c>
      <c r="L13" s="258">
        <v>200</v>
      </c>
      <c r="M13" s="258">
        <v>190</v>
      </c>
      <c r="N13" s="258">
        <v>200</v>
      </c>
      <c r="O13" s="258">
        <v>44</v>
      </c>
      <c r="P13" s="258">
        <v>200</v>
      </c>
      <c r="Q13" s="164">
        <f t="shared" si="1"/>
        <v>2086</v>
      </c>
      <c r="R13" s="253">
        <f t="shared" si="3"/>
        <v>173.83333333333334</v>
      </c>
      <c r="S13" s="246">
        <f t="shared" si="2"/>
        <v>56.606606606606618</v>
      </c>
    </row>
    <row r="14" spans="1:19" x14ac:dyDescent="0.25">
      <c r="A14" s="5">
        <v>8</v>
      </c>
      <c r="B14" s="4" t="s">
        <v>222</v>
      </c>
      <c r="C14" s="162">
        <v>15</v>
      </c>
      <c r="D14" s="8">
        <f t="shared" si="0"/>
        <v>9</v>
      </c>
      <c r="E14" s="256">
        <v>0</v>
      </c>
      <c r="F14" s="256">
        <v>0</v>
      </c>
      <c r="G14" s="256">
        <v>0</v>
      </c>
      <c r="H14" s="256">
        <v>20</v>
      </c>
      <c r="I14" s="256">
        <v>0</v>
      </c>
      <c r="J14" s="256">
        <v>0</v>
      </c>
      <c r="K14" s="258">
        <v>2.7</v>
      </c>
      <c r="L14" s="258">
        <v>20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42.7</v>
      </c>
      <c r="R14" s="253">
        <f t="shared" si="3"/>
        <v>3.5583333333333336</v>
      </c>
      <c r="S14" s="246">
        <f t="shared" si="2"/>
        <v>-60.462962962962962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120</v>
      </c>
      <c r="E15" s="256">
        <v>200</v>
      </c>
      <c r="F15" s="256">
        <v>0</v>
      </c>
      <c r="G15" s="256">
        <v>200</v>
      </c>
      <c r="H15" s="256">
        <v>0</v>
      </c>
      <c r="I15" s="256">
        <v>200</v>
      </c>
      <c r="J15" s="256">
        <v>0</v>
      </c>
      <c r="K15" s="258">
        <v>200</v>
      </c>
      <c r="L15" s="258">
        <v>0</v>
      </c>
      <c r="M15" s="258">
        <v>0</v>
      </c>
      <c r="N15" s="258">
        <v>200</v>
      </c>
      <c r="O15" s="258">
        <v>0</v>
      </c>
      <c r="P15" s="258">
        <v>0</v>
      </c>
      <c r="Q15" s="164">
        <f t="shared" si="1"/>
        <v>1000</v>
      </c>
      <c r="R15" s="253">
        <f t="shared" si="3"/>
        <v>83.333333333333329</v>
      </c>
      <c r="S15" s="246">
        <f t="shared" si="2"/>
        <v>-30.555555555555571</v>
      </c>
    </row>
    <row r="16" spans="1:19" x14ac:dyDescent="0.25">
      <c r="A16" s="7">
        <v>10</v>
      </c>
      <c r="B16" s="4" t="s">
        <v>224</v>
      </c>
      <c r="C16" s="162">
        <v>70</v>
      </c>
      <c r="D16" s="8">
        <f t="shared" si="0"/>
        <v>42</v>
      </c>
      <c r="E16" s="256">
        <v>79</v>
      </c>
      <c r="F16" s="256">
        <v>0</v>
      </c>
      <c r="G16" s="256">
        <v>74</v>
      </c>
      <c r="H16" s="256">
        <v>79</v>
      </c>
      <c r="I16" s="256">
        <v>79</v>
      </c>
      <c r="J16" s="256">
        <v>0</v>
      </c>
      <c r="K16" s="258">
        <v>131</v>
      </c>
      <c r="L16" s="258">
        <v>79</v>
      </c>
      <c r="M16" s="258">
        <v>0</v>
      </c>
      <c r="N16" s="258">
        <v>74</v>
      </c>
      <c r="O16" s="258">
        <v>79</v>
      </c>
      <c r="P16" s="258">
        <v>0</v>
      </c>
      <c r="Q16" s="164">
        <f t="shared" si="1"/>
        <v>674</v>
      </c>
      <c r="R16" s="253">
        <f t="shared" si="3"/>
        <v>56.166666666666664</v>
      </c>
      <c r="S16" s="246">
        <f t="shared" si="2"/>
        <v>33.730158730158706</v>
      </c>
    </row>
    <row r="17" spans="1:19" x14ac:dyDescent="0.25">
      <c r="A17" s="7">
        <v>11</v>
      </c>
      <c r="B17" s="4" t="s">
        <v>225</v>
      </c>
      <c r="C17" s="162">
        <v>35</v>
      </c>
      <c r="D17" s="8">
        <f t="shared" si="0"/>
        <v>21</v>
      </c>
      <c r="E17" s="256">
        <v>32</v>
      </c>
      <c r="F17" s="256">
        <v>32</v>
      </c>
      <c r="G17" s="256">
        <v>101</v>
      </c>
      <c r="H17" s="256">
        <v>0</v>
      </c>
      <c r="I17" s="256">
        <v>32</v>
      </c>
      <c r="J17" s="256">
        <v>0</v>
      </c>
      <c r="K17" s="258">
        <v>0</v>
      </c>
      <c r="L17" s="258">
        <v>158</v>
      </c>
      <c r="M17" s="258">
        <v>101</v>
      </c>
      <c r="N17" s="258">
        <v>32</v>
      </c>
      <c r="O17" s="258">
        <v>32</v>
      </c>
      <c r="P17" s="258">
        <v>0</v>
      </c>
      <c r="Q17" s="164">
        <f t="shared" si="1"/>
        <v>520</v>
      </c>
      <c r="R17" s="253">
        <f t="shared" si="3"/>
        <v>43.333333333333336</v>
      </c>
      <c r="S17" s="246">
        <f t="shared" si="2"/>
        <v>106.34920634920638</v>
      </c>
    </row>
    <row r="18" spans="1:19" x14ac:dyDescent="0.25">
      <c r="A18" s="7">
        <v>12</v>
      </c>
      <c r="B18" s="4" t="s">
        <v>226</v>
      </c>
      <c r="C18" s="162">
        <v>58</v>
      </c>
      <c r="D18" s="8">
        <f t="shared" si="0"/>
        <v>34.799999999999997</v>
      </c>
      <c r="E18" s="256">
        <v>0</v>
      </c>
      <c r="F18" s="256">
        <v>89</v>
      </c>
      <c r="G18" s="256">
        <v>0</v>
      </c>
      <c r="H18" s="256">
        <v>0</v>
      </c>
      <c r="I18" s="256">
        <v>89</v>
      </c>
      <c r="J18" s="256">
        <v>0</v>
      </c>
      <c r="K18" s="258">
        <v>56</v>
      </c>
      <c r="L18" s="258">
        <v>61</v>
      </c>
      <c r="M18" s="258">
        <v>81.7</v>
      </c>
      <c r="N18" s="258">
        <v>48</v>
      </c>
      <c r="O18" s="258">
        <v>25</v>
      </c>
      <c r="P18" s="258">
        <v>0</v>
      </c>
      <c r="Q18" s="164">
        <f t="shared" si="1"/>
        <v>449.7</v>
      </c>
      <c r="R18" s="253">
        <f t="shared" si="3"/>
        <v>37.475000000000001</v>
      </c>
      <c r="S18" s="246">
        <f t="shared" si="2"/>
        <v>7.6867816091954069</v>
      </c>
    </row>
    <row r="19" spans="1:19" x14ac:dyDescent="0.25">
      <c r="A19" s="7">
        <v>13</v>
      </c>
      <c r="B19" s="4" t="s">
        <v>227</v>
      </c>
      <c r="C19" s="162">
        <v>14.7</v>
      </c>
      <c r="D19" s="254">
        <f t="shared" si="0"/>
        <v>8.82</v>
      </c>
      <c r="E19" s="256">
        <v>50</v>
      </c>
      <c r="F19" s="256">
        <v>33</v>
      </c>
      <c r="G19" s="256">
        <v>15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15</v>
      </c>
      <c r="N19" s="258">
        <v>0</v>
      </c>
      <c r="O19" s="258">
        <v>0</v>
      </c>
      <c r="P19" s="258">
        <v>60</v>
      </c>
      <c r="Q19" s="164">
        <f t="shared" si="1"/>
        <v>173</v>
      </c>
      <c r="R19" s="253">
        <f t="shared" si="3"/>
        <v>14.416666666666666</v>
      </c>
      <c r="S19" s="246">
        <f t="shared" si="2"/>
        <v>63.454270597127731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180</v>
      </c>
      <c r="E20" s="256">
        <v>98.4</v>
      </c>
      <c r="F20" s="256">
        <v>267</v>
      </c>
      <c r="G20" s="256">
        <v>250</v>
      </c>
      <c r="H20" s="256">
        <v>255</v>
      </c>
      <c r="I20" s="256">
        <v>103</v>
      </c>
      <c r="J20" s="256">
        <v>140</v>
      </c>
      <c r="K20" s="258">
        <v>306</v>
      </c>
      <c r="L20" s="258">
        <v>50</v>
      </c>
      <c r="M20" s="258">
        <v>313</v>
      </c>
      <c r="N20" s="258">
        <v>100</v>
      </c>
      <c r="O20" s="258">
        <v>160</v>
      </c>
      <c r="P20" s="258">
        <v>198</v>
      </c>
      <c r="Q20" s="164">
        <f t="shared" si="1"/>
        <v>2240.4</v>
      </c>
      <c r="R20" s="253">
        <f t="shared" si="3"/>
        <v>186.70000000000002</v>
      </c>
      <c r="S20" s="246">
        <f t="shared" si="2"/>
        <v>3.7222222222222285</v>
      </c>
    </row>
    <row r="21" spans="1:19" x14ac:dyDescent="0.25">
      <c r="A21" s="7">
        <v>15</v>
      </c>
      <c r="B21" s="4" t="s">
        <v>229</v>
      </c>
      <c r="C21" s="162">
        <v>150</v>
      </c>
      <c r="D21" s="8">
        <f t="shared" si="0"/>
        <v>90</v>
      </c>
      <c r="E21" s="256">
        <v>300</v>
      </c>
      <c r="F21" s="256">
        <v>200</v>
      </c>
      <c r="G21" s="256">
        <v>0</v>
      </c>
      <c r="H21" s="256">
        <v>200</v>
      </c>
      <c r="I21" s="256">
        <v>200</v>
      </c>
      <c r="J21" s="256">
        <v>0</v>
      </c>
      <c r="K21" s="258">
        <v>300</v>
      </c>
      <c r="L21" s="258">
        <v>200</v>
      </c>
      <c r="M21" s="258">
        <v>0</v>
      </c>
      <c r="N21" s="258">
        <v>200</v>
      </c>
      <c r="O21" s="258">
        <v>200</v>
      </c>
      <c r="P21" s="258">
        <v>0</v>
      </c>
      <c r="Q21" s="164">
        <f t="shared" si="1"/>
        <v>1800</v>
      </c>
      <c r="R21" s="253">
        <f t="shared" si="3"/>
        <v>150</v>
      </c>
      <c r="S21" s="246">
        <f t="shared" si="2"/>
        <v>66.666666666666657</v>
      </c>
    </row>
    <row r="22" spans="1:19" x14ac:dyDescent="0.25">
      <c r="A22" s="7">
        <v>16</v>
      </c>
      <c r="B22" s="4" t="s">
        <v>25</v>
      </c>
      <c r="C22" s="162">
        <v>50</v>
      </c>
      <c r="D22" s="8">
        <f t="shared" si="0"/>
        <v>30</v>
      </c>
      <c r="E22" s="256">
        <v>0</v>
      </c>
      <c r="F22" s="256">
        <v>0</v>
      </c>
      <c r="G22" s="256">
        <v>27.2</v>
      </c>
      <c r="H22" s="256">
        <v>140</v>
      </c>
      <c r="I22" s="256">
        <v>0</v>
      </c>
      <c r="J22" s="256">
        <v>0</v>
      </c>
      <c r="K22" s="258">
        <v>0</v>
      </c>
      <c r="L22" s="258">
        <v>27.1</v>
      </c>
      <c r="M22" s="258">
        <v>150</v>
      </c>
      <c r="N22" s="258">
        <v>0</v>
      </c>
      <c r="O22" s="258">
        <v>140</v>
      </c>
      <c r="P22" s="258">
        <v>0</v>
      </c>
      <c r="Q22" s="164">
        <f t="shared" si="1"/>
        <v>484.29999999999995</v>
      </c>
      <c r="R22" s="253">
        <f t="shared" si="3"/>
        <v>40.358333333333327</v>
      </c>
      <c r="S22" s="246">
        <f t="shared" si="2"/>
        <v>34.527777777777743</v>
      </c>
    </row>
    <row r="23" spans="1:19" x14ac:dyDescent="0.25">
      <c r="A23" s="7">
        <v>17</v>
      </c>
      <c r="B23" s="4" t="s">
        <v>27</v>
      </c>
      <c r="C23" s="162">
        <v>9.8000000000000007</v>
      </c>
      <c r="D23" s="8">
        <f t="shared" si="0"/>
        <v>5.88</v>
      </c>
      <c r="E23" s="256">
        <v>0</v>
      </c>
      <c r="F23" s="256">
        <v>40</v>
      </c>
      <c r="G23" s="256">
        <v>0</v>
      </c>
      <c r="H23" s="256">
        <v>0</v>
      </c>
      <c r="I23" s="256">
        <v>4</v>
      </c>
      <c r="J23" s="256">
        <v>30</v>
      </c>
      <c r="K23" s="258">
        <v>30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104</v>
      </c>
      <c r="R23" s="253">
        <f t="shared" si="3"/>
        <v>8.6666666666666661</v>
      </c>
      <c r="S23" s="246">
        <f t="shared" si="2"/>
        <v>47.392290249433103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6</v>
      </c>
      <c r="E24" s="256">
        <v>0</v>
      </c>
      <c r="F24" s="256">
        <v>10</v>
      </c>
      <c r="G24" s="256">
        <v>10</v>
      </c>
      <c r="H24" s="256">
        <v>5</v>
      </c>
      <c r="I24" s="256">
        <v>25</v>
      </c>
      <c r="J24" s="256">
        <v>0</v>
      </c>
      <c r="K24" s="258">
        <v>0</v>
      </c>
      <c r="L24" s="258">
        <v>10</v>
      </c>
      <c r="M24" s="258">
        <v>10</v>
      </c>
      <c r="N24" s="258">
        <v>0</v>
      </c>
      <c r="O24" s="258">
        <v>38</v>
      </c>
      <c r="P24" s="258">
        <v>0</v>
      </c>
      <c r="Q24" s="164">
        <f t="shared" si="1"/>
        <v>108</v>
      </c>
      <c r="R24" s="161">
        <f t="shared" si="3"/>
        <v>9</v>
      </c>
      <c r="S24" s="259">
        <f t="shared" si="2"/>
        <v>50</v>
      </c>
    </row>
    <row r="25" spans="1:19" x14ac:dyDescent="0.25">
      <c r="A25" s="7">
        <v>19</v>
      </c>
      <c r="B25" s="4" t="s">
        <v>28</v>
      </c>
      <c r="C25" s="162">
        <v>30</v>
      </c>
      <c r="D25" s="8">
        <f t="shared" si="0"/>
        <v>18</v>
      </c>
      <c r="E25" s="256">
        <v>17</v>
      </c>
      <c r="F25" s="256">
        <v>10.3</v>
      </c>
      <c r="G25" s="256">
        <v>20.3</v>
      </c>
      <c r="H25" s="256">
        <v>17</v>
      </c>
      <c r="I25" s="256">
        <v>10.3</v>
      </c>
      <c r="J25" s="256">
        <v>4</v>
      </c>
      <c r="K25" s="258">
        <v>35.6</v>
      </c>
      <c r="L25" s="258">
        <v>24.3</v>
      </c>
      <c r="M25" s="258">
        <v>14.5</v>
      </c>
      <c r="N25" s="258">
        <v>26</v>
      </c>
      <c r="O25" s="258">
        <v>4.5</v>
      </c>
      <c r="P25" s="258">
        <v>10</v>
      </c>
      <c r="Q25" s="164">
        <f t="shared" si="1"/>
        <v>193.8</v>
      </c>
      <c r="R25" s="161">
        <f t="shared" si="3"/>
        <v>16.150000000000002</v>
      </c>
      <c r="S25" s="246">
        <f t="shared" si="2"/>
        <v>-10.277777777777771</v>
      </c>
    </row>
    <row r="26" spans="1:19" x14ac:dyDescent="0.25">
      <c r="A26" s="7">
        <v>20</v>
      </c>
      <c r="B26" s="4" t="s">
        <v>29</v>
      </c>
      <c r="C26" s="162">
        <v>15</v>
      </c>
      <c r="D26" s="8">
        <f t="shared" si="0"/>
        <v>9</v>
      </c>
      <c r="E26" s="256">
        <v>15.1</v>
      </c>
      <c r="F26" s="256">
        <v>35.1</v>
      </c>
      <c r="G26" s="256">
        <v>47.6</v>
      </c>
      <c r="H26" s="256">
        <v>14.4</v>
      </c>
      <c r="I26" s="256">
        <v>26.3</v>
      </c>
      <c r="J26" s="256">
        <v>0</v>
      </c>
      <c r="K26" s="258">
        <v>12.8</v>
      </c>
      <c r="L26" s="258">
        <v>22.7</v>
      </c>
      <c r="M26" s="258">
        <v>41.4</v>
      </c>
      <c r="N26" s="258">
        <v>30.1</v>
      </c>
      <c r="O26" s="258">
        <v>28.3</v>
      </c>
      <c r="P26" s="258">
        <v>0</v>
      </c>
      <c r="Q26" s="164">
        <f t="shared" si="1"/>
        <v>273.8</v>
      </c>
      <c r="R26" s="253">
        <f t="shared" si="3"/>
        <v>22.816666666666666</v>
      </c>
      <c r="S26" s="246">
        <f t="shared" si="2"/>
        <v>153.5185185185185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24</v>
      </c>
      <c r="E27" s="256">
        <v>6.9</v>
      </c>
      <c r="F27" s="256">
        <v>84.1</v>
      </c>
      <c r="G27" s="256">
        <v>12.7</v>
      </c>
      <c r="H27" s="256">
        <v>10.4</v>
      </c>
      <c r="I27" s="256">
        <v>0</v>
      </c>
      <c r="J27" s="256">
        <v>3.2</v>
      </c>
      <c r="K27" s="258">
        <v>14.9</v>
      </c>
      <c r="L27" s="258">
        <v>6.7</v>
      </c>
      <c r="M27" s="258">
        <v>36</v>
      </c>
      <c r="N27" s="258">
        <v>12.4</v>
      </c>
      <c r="O27" s="258">
        <v>4</v>
      </c>
      <c r="P27" s="258">
        <v>0</v>
      </c>
      <c r="Q27" s="164">
        <f t="shared" si="1"/>
        <v>191.3</v>
      </c>
      <c r="R27" s="253">
        <f t="shared" si="3"/>
        <v>15.941666666666668</v>
      </c>
      <c r="S27" s="246">
        <f t="shared" si="2"/>
        <v>-33.576388888888886</v>
      </c>
    </row>
    <row r="28" spans="1:19" x14ac:dyDescent="0.25">
      <c r="A28" s="5">
        <v>22</v>
      </c>
      <c r="B28" s="4" t="s">
        <v>30</v>
      </c>
      <c r="C28" s="162">
        <v>40</v>
      </c>
      <c r="D28" s="8">
        <f t="shared" si="0"/>
        <v>24</v>
      </c>
      <c r="E28" s="256">
        <v>35.6</v>
      </c>
      <c r="F28" s="256">
        <v>47</v>
      </c>
      <c r="G28" s="256">
        <v>26.7</v>
      </c>
      <c r="H28" s="256">
        <v>64.5</v>
      </c>
      <c r="I28" s="256">
        <v>23.8</v>
      </c>
      <c r="J28" s="256">
        <v>28</v>
      </c>
      <c r="K28" s="258">
        <v>37.1</v>
      </c>
      <c r="L28" s="258">
        <v>40.4</v>
      </c>
      <c r="M28" s="258">
        <v>44</v>
      </c>
      <c r="N28" s="258">
        <v>23.4</v>
      </c>
      <c r="O28" s="258">
        <v>52</v>
      </c>
      <c r="P28" s="258">
        <v>26</v>
      </c>
      <c r="Q28" s="164">
        <f t="shared" si="1"/>
        <v>448.5</v>
      </c>
      <c r="R28" s="253">
        <f t="shared" si="3"/>
        <v>37.375</v>
      </c>
      <c r="S28" s="246">
        <f t="shared" si="2"/>
        <v>55.729166666666657</v>
      </c>
    </row>
    <row r="29" spans="1:19" x14ac:dyDescent="0.25">
      <c r="A29" s="5">
        <v>23</v>
      </c>
      <c r="B29" s="4" t="s">
        <v>31</v>
      </c>
      <c r="C29" s="162">
        <v>10</v>
      </c>
      <c r="D29" s="8">
        <f t="shared" si="0"/>
        <v>6</v>
      </c>
      <c r="E29" s="256">
        <v>0</v>
      </c>
      <c r="F29" s="256">
        <v>0</v>
      </c>
      <c r="G29" s="256">
        <v>0</v>
      </c>
      <c r="H29" s="256">
        <v>30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30</v>
      </c>
      <c r="R29" s="161">
        <f t="shared" si="3"/>
        <v>2.5</v>
      </c>
      <c r="S29" s="246">
        <f t="shared" si="2"/>
        <v>-58.333333333333336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0.24</v>
      </c>
      <c r="E30" s="256">
        <v>1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1</v>
      </c>
      <c r="M30" s="258">
        <v>0</v>
      </c>
      <c r="N30" s="258">
        <v>0</v>
      </c>
      <c r="O30" s="258">
        <v>1</v>
      </c>
      <c r="P30" s="258">
        <v>0</v>
      </c>
      <c r="Q30" s="164">
        <f t="shared" si="1"/>
        <v>3</v>
      </c>
      <c r="R30" s="161">
        <f t="shared" si="3"/>
        <v>0.25</v>
      </c>
      <c r="S30" s="246">
        <f t="shared" si="2"/>
        <v>4.1666666666666714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0.72</v>
      </c>
      <c r="E31" s="256">
        <v>0</v>
      </c>
      <c r="F31" s="256">
        <v>4</v>
      </c>
      <c r="G31" s="256">
        <v>0</v>
      </c>
      <c r="H31" s="256">
        <v>4</v>
      </c>
      <c r="I31" s="256">
        <v>0</v>
      </c>
      <c r="J31" s="256">
        <v>4</v>
      </c>
      <c r="K31" s="258">
        <v>4</v>
      </c>
      <c r="L31" s="258">
        <v>0</v>
      </c>
      <c r="M31" s="258">
        <v>0</v>
      </c>
      <c r="N31" s="258">
        <v>4</v>
      </c>
      <c r="O31" s="258">
        <v>0</v>
      </c>
      <c r="P31" s="258">
        <v>4</v>
      </c>
      <c r="Q31" s="164">
        <f t="shared" si="1"/>
        <v>24</v>
      </c>
      <c r="R31" s="161">
        <f t="shared" si="3"/>
        <v>2</v>
      </c>
      <c r="S31" s="246">
        <f t="shared" si="2"/>
        <v>177.77777777777777</v>
      </c>
    </row>
    <row r="32" spans="1:19" x14ac:dyDescent="0.25">
      <c r="A32" s="159">
        <v>26</v>
      </c>
      <c r="B32" s="159" t="s">
        <v>230</v>
      </c>
      <c r="C32" s="168">
        <v>1</v>
      </c>
      <c r="D32" s="8">
        <f t="shared" si="0"/>
        <v>0.6</v>
      </c>
      <c r="E32" s="256">
        <v>2.2999999999999998</v>
      </c>
      <c r="F32" s="256">
        <v>2.46</v>
      </c>
      <c r="G32" s="256">
        <v>1.33</v>
      </c>
      <c r="H32" s="256">
        <v>1.47</v>
      </c>
      <c r="I32" s="256">
        <v>3</v>
      </c>
      <c r="J32" s="256">
        <v>0</v>
      </c>
      <c r="K32" s="258">
        <v>0</v>
      </c>
      <c r="L32" s="258">
        <v>1.33</v>
      </c>
      <c r="M32" s="258">
        <v>0</v>
      </c>
      <c r="N32" s="258">
        <v>1.47</v>
      </c>
      <c r="O32" s="258">
        <v>3</v>
      </c>
      <c r="P32" s="258">
        <v>0</v>
      </c>
      <c r="Q32" s="164">
        <f t="shared" si="1"/>
        <v>16.36</v>
      </c>
      <c r="R32" s="253">
        <f t="shared" si="3"/>
        <v>1.3633333333333333</v>
      </c>
      <c r="S32" s="246">
        <f t="shared" si="2"/>
        <v>127.2222222222222</v>
      </c>
    </row>
    <row r="33" spans="1:19" x14ac:dyDescent="0.25">
      <c r="A33" s="159">
        <v>27</v>
      </c>
      <c r="B33" s="159" t="s">
        <v>37</v>
      </c>
      <c r="C33" s="168">
        <v>5</v>
      </c>
      <c r="D33" s="8">
        <f t="shared" si="0"/>
        <v>3</v>
      </c>
      <c r="E33" s="256">
        <v>9.6999999999999993</v>
      </c>
      <c r="F33" s="256">
        <v>8.6</v>
      </c>
      <c r="G33" s="256">
        <v>14.5</v>
      </c>
      <c r="H33" s="256">
        <v>5.41</v>
      </c>
      <c r="I33" s="256">
        <v>8.8000000000000007</v>
      </c>
      <c r="J33" s="256">
        <v>1.6</v>
      </c>
      <c r="K33" s="258">
        <v>7.61</v>
      </c>
      <c r="L33" s="258">
        <v>15.7</v>
      </c>
      <c r="M33" s="258">
        <v>14.5</v>
      </c>
      <c r="N33" s="258">
        <v>15.2</v>
      </c>
      <c r="O33" s="258">
        <v>9.4</v>
      </c>
      <c r="P33" s="258">
        <v>2</v>
      </c>
      <c r="Q33" s="164">
        <f t="shared" si="1"/>
        <v>113.02</v>
      </c>
      <c r="R33" s="253">
        <f t="shared" si="3"/>
        <v>9.418333333333333</v>
      </c>
      <c r="S33" s="246">
        <f t="shared" si="2"/>
        <v>213.9444444444444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opLeftCell="A7" workbookViewId="0">
      <selection activeCell="F26" sqref="F26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295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302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216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120</v>
      </c>
      <c r="D6" s="8">
        <f t="shared" ref="D6:D33" si="0">C6*60/100</f>
        <v>72</v>
      </c>
      <c r="E6" s="256">
        <v>60</v>
      </c>
      <c r="F6" s="256">
        <v>60</v>
      </c>
      <c r="G6" s="256">
        <v>60</v>
      </c>
      <c r="H6" s="256">
        <v>60</v>
      </c>
      <c r="I6" s="256">
        <v>60</v>
      </c>
      <c r="J6" s="256">
        <v>0</v>
      </c>
      <c r="K6" s="258">
        <v>60</v>
      </c>
      <c r="L6" s="258">
        <v>60</v>
      </c>
      <c r="M6" s="258">
        <v>60</v>
      </c>
      <c r="N6" s="258">
        <v>60</v>
      </c>
      <c r="O6" s="258">
        <v>60</v>
      </c>
      <c r="P6" s="258">
        <v>0</v>
      </c>
      <c r="Q6" s="164">
        <f t="shared" ref="Q6:Q33" si="1">SUM(E6:P6)</f>
        <v>600</v>
      </c>
      <c r="R6" s="161">
        <f>Q6/12</f>
        <v>50</v>
      </c>
      <c r="S6" s="246">
        <f t="shared" ref="S6:S33" si="2">R6*100/D6-100</f>
        <v>-30.555555555555557</v>
      </c>
    </row>
    <row r="7" spans="1:19" x14ac:dyDescent="0.25">
      <c r="A7" s="308"/>
      <c r="B7" s="4" t="s">
        <v>217</v>
      </c>
      <c r="C7" s="162">
        <v>200</v>
      </c>
      <c r="D7" s="8">
        <f t="shared" si="0"/>
        <v>120</v>
      </c>
      <c r="E7" s="256">
        <v>50</v>
      </c>
      <c r="F7" s="256">
        <v>50</v>
      </c>
      <c r="G7" s="256">
        <v>88</v>
      </c>
      <c r="H7" s="256">
        <v>55</v>
      </c>
      <c r="I7" s="256">
        <v>50</v>
      </c>
      <c r="J7" s="256">
        <v>53.2</v>
      </c>
      <c r="K7" s="258">
        <v>50</v>
      </c>
      <c r="L7" s="258">
        <v>50</v>
      </c>
      <c r="M7" s="258">
        <v>60</v>
      </c>
      <c r="N7" s="258">
        <v>88</v>
      </c>
      <c r="O7" s="258">
        <v>55</v>
      </c>
      <c r="P7" s="258">
        <v>50</v>
      </c>
      <c r="Q7" s="164">
        <f t="shared" si="1"/>
        <v>699.2</v>
      </c>
      <c r="R7" s="253">
        <f>Q7/12</f>
        <v>58.266666666666673</v>
      </c>
      <c r="S7" s="246">
        <f t="shared" si="2"/>
        <v>-51.444444444444443</v>
      </c>
    </row>
    <row r="8" spans="1:19" x14ac:dyDescent="0.25">
      <c r="A8" s="5">
        <v>2</v>
      </c>
      <c r="B8" s="4" t="s">
        <v>36</v>
      </c>
      <c r="C8" s="162">
        <v>20</v>
      </c>
      <c r="D8" s="8">
        <f t="shared" si="0"/>
        <v>12</v>
      </c>
      <c r="E8" s="256">
        <v>68</v>
      </c>
      <c r="F8" s="256">
        <v>89.7</v>
      </c>
      <c r="G8" s="256">
        <v>40.1</v>
      </c>
      <c r="H8" s="256">
        <v>42.9</v>
      </c>
      <c r="I8" s="256">
        <v>87.5</v>
      </c>
      <c r="J8" s="256">
        <v>0</v>
      </c>
      <c r="K8" s="258">
        <v>87.1</v>
      </c>
      <c r="L8" s="258">
        <v>47.1</v>
      </c>
      <c r="M8" s="258">
        <v>24.2</v>
      </c>
      <c r="N8" s="258">
        <v>45.1</v>
      </c>
      <c r="O8" s="258">
        <v>79</v>
      </c>
      <c r="P8" s="258">
        <v>0</v>
      </c>
      <c r="Q8" s="164">
        <f t="shared" si="1"/>
        <v>610.69999999999993</v>
      </c>
      <c r="R8" s="253">
        <f t="shared" ref="R8:R33" si="3">Q8/12</f>
        <v>50.891666666666659</v>
      </c>
      <c r="S8" s="246">
        <f t="shared" si="2"/>
        <v>324.09722222222217</v>
      </c>
    </row>
    <row r="9" spans="1:19" x14ac:dyDescent="0.25">
      <c r="A9" s="5">
        <v>3</v>
      </c>
      <c r="B9" s="4" t="s">
        <v>218</v>
      </c>
      <c r="C9" s="162">
        <v>50</v>
      </c>
      <c r="D9" s="8">
        <f t="shared" si="0"/>
        <v>30</v>
      </c>
      <c r="E9" s="256">
        <v>157</v>
      </c>
      <c r="F9" s="256">
        <v>0</v>
      </c>
      <c r="G9" s="256">
        <v>0</v>
      </c>
      <c r="H9" s="256">
        <v>25</v>
      </c>
      <c r="I9" s="256">
        <v>68</v>
      </c>
      <c r="J9" s="256">
        <v>43.2</v>
      </c>
      <c r="K9" s="258">
        <v>37.799999999999997</v>
      </c>
      <c r="L9" s="258">
        <v>146</v>
      </c>
      <c r="M9" s="258">
        <v>5</v>
      </c>
      <c r="N9" s="258">
        <v>72</v>
      </c>
      <c r="O9" s="258">
        <v>10</v>
      </c>
      <c r="P9" s="258">
        <v>44.4</v>
      </c>
      <c r="Q9" s="164">
        <f t="shared" si="1"/>
        <v>608.4</v>
      </c>
      <c r="R9" s="253">
        <f t="shared" si="3"/>
        <v>50.699999999999996</v>
      </c>
      <c r="S9" s="246">
        <f t="shared" si="2"/>
        <v>69</v>
      </c>
    </row>
    <row r="10" spans="1:19" x14ac:dyDescent="0.25">
      <c r="A10" s="5">
        <v>4</v>
      </c>
      <c r="B10" s="6" t="s">
        <v>219</v>
      </c>
      <c r="C10" s="167">
        <v>20</v>
      </c>
      <c r="D10" s="8">
        <f t="shared" si="0"/>
        <v>12</v>
      </c>
      <c r="E10" s="256">
        <v>0</v>
      </c>
      <c r="F10" s="256">
        <v>0</v>
      </c>
      <c r="G10" s="256">
        <v>51</v>
      </c>
      <c r="H10" s="256">
        <v>0</v>
      </c>
      <c r="I10" s="256">
        <v>10</v>
      </c>
      <c r="J10" s="256">
        <v>0</v>
      </c>
      <c r="K10" s="258">
        <v>0</v>
      </c>
      <c r="L10" s="258">
        <v>0</v>
      </c>
      <c r="M10" s="258">
        <v>0</v>
      </c>
      <c r="N10" s="258">
        <v>88</v>
      </c>
      <c r="O10" s="258">
        <v>0</v>
      </c>
      <c r="P10" s="258">
        <v>0</v>
      </c>
      <c r="Q10" s="164">
        <f t="shared" si="1"/>
        <v>149</v>
      </c>
      <c r="R10" s="161">
        <f t="shared" si="3"/>
        <v>12.416666666666666</v>
      </c>
      <c r="S10" s="246">
        <f t="shared" si="2"/>
        <v>3.4722222222222143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112.8</v>
      </c>
      <c r="E11" s="256">
        <v>50</v>
      </c>
      <c r="F11" s="256">
        <v>200</v>
      </c>
      <c r="G11" s="256">
        <v>131</v>
      </c>
      <c r="H11" s="256">
        <v>120</v>
      </c>
      <c r="I11" s="256">
        <v>247</v>
      </c>
      <c r="J11" s="256">
        <v>0</v>
      </c>
      <c r="K11" s="258">
        <v>113</v>
      </c>
      <c r="L11" s="258">
        <v>25</v>
      </c>
      <c r="M11" s="258">
        <v>314</v>
      </c>
      <c r="N11" s="258">
        <v>0</v>
      </c>
      <c r="O11" s="258">
        <v>196</v>
      </c>
      <c r="P11" s="258">
        <v>0</v>
      </c>
      <c r="Q11" s="164">
        <f t="shared" si="1"/>
        <v>1396</v>
      </c>
      <c r="R11" s="253">
        <f t="shared" si="3"/>
        <v>116.33333333333333</v>
      </c>
      <c r="S11" s="246">
        <f t="shared" si="2"/>
        <v>3.1323877068557806</v>
      </c>
    </row>
    <row r="12" spans="1:19" x14ac:dyDescent="0.25">
      <c r="A12" s="5">
        <v>6</v>
      </c>
      <c r="B12" s="4" t="s">
        <v>220</v>
      </c>
      <c r="C12" s="162">
        <v>320</v>
      </c>
      <c r="D12" s="8">
        <f t="shared" si="0"/>
        <v>192</v>
      </c>
      <c r="E12" s="256">
        <v>138</v>
      </c>
      <c r="F12" s="256">
        <v>165</v>
      </c>
      <c r="G12" s="256">
        <v>395</v>
      </c>
      <c r="H12" s="256">
        <v>12</v>
      </c>
      <c r="I12" s="256">
        <v>190</v>
      </c>
      <c r="J12" s="256">
        <v>0</v>
      </c>
      <c r="K12" s="258">
        <v>361</v>
      </c>
      <c r="L12" s="258">
        <v>103</v>
      </c>
      <c r="M12" s="258">
        <v>255</v>
      </c>
      <c r="N12" s="258">
        <v>155</v>
      </c>
      <c r="O12" s="258">
        <v>166</v>
      </c>
      <c r="P12" s="258">
        <v>0</v>
      </c>
      <c r="Q12" s="164">
        <f t="shared" si="1"/>
        <v>1940</v>
      </c>
      <c r="R12" s="253">
        <f t="shared" si="3"/>
        <v>161.66666666666666</v>
      </c>
      <c r="S12" s="246">
        <f t="shared" si="2"/>
        <v>-15.798611111111114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111</v>
      </c>
      <c r="E13" s="256">
        <v>200</v>
      </c>
      <c r="F13" s="256">
        <v>240</v>
      </c>
      <c r="G13" s="256">
        <v>0</v>
      </c>
      <c r="H13" s="256">
        <v>188</v>
      </c>
      <c r="I13" s="256">
        <v>200</v>
      </c>
      <c r="J13" s="256">
        <v>224</v>
      </c>
      <c r="K13" s="258">
        <v>200</v>
      </c>
      <c r="L13" s="258">
        <v>200</v>
      </c>
      <c r="M13" s="258">
        <v>190</v>
      </c>
      <c r="N13" s="258">
        <v>200</v>
      </c>
      <c r="O13" s="258">
        <v>44</v>
      </c>
      <c r="P13" s="258">
        <v>200</v>
      </c>
      <c r="Q13" s="164">
        <f t="shared" si="1"/>
        <v>2086</v>
      </c>
      <c r="R13" s="253">
        <f t="shared" si="3"/>
        <v>173.83333333333334</v>
      </c>
      <c r="S13" s="246">
        <f t="shared" si="2"/>
        <v>56.606606606606618</v>
      </c>
    </row>
    <row r="14" spans="1:19" x14ac:dyDescent="0.25">
      <c r="A14" s="5">
        <v>8</v>
      </c>
      <c r="B14" s="4" t="s">
        <v>222</v>
      </c>
      <c r="C14" s="162">
        <v>20</v>
      </c>
      <c r="D14" s="8">
        <f t="shared" si="0"/>
        <v>12</v>
      </c>
      <c r="E14" s="256">
        <v>0</v>
      </c>
      <c r="F14" s="256">
        <v>0</v>
      </c>
      <c r="G14" s="256">
        <v>0</v>
      </c>
      <c r="H14" s="256">
        <v>20</v>
      </c>
      <c r="I14" s="256">
        <v>0</v>
      </c>
      <c r="J14" s="256">
        <v>0</v>
      </c>
      <c r="K14" s="258">
        <v>2.7</v>
      </c>
      <c r="L14" s="258">
        <v>20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42.7</v>
      </c>
      <c r="R14" s="253">
        <f t="shared" si="3"/>
        <v>3.5583333333333336</v>
      </c>
      <c r="S14" s="246">
        <f t="shared" si="2"/>
        <v>-70.347222222222214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120</v>
      </c>
      <c r="E15" s="256">
        <v>200</v>
      </c>
      <c r="F15" s="256">
        <v>0</v>
      </c>
      <c r="G15" s="256">
        <v>200</v>
      </c>
      <c r="H15" s="256">
        <v>0</v>
      </c>
      <c r="I15" s="256">
        <v>200</v>
      </c>
      <c r="J15" s="256">
        <v>0</v>
      </c>
      <c r="K15" s="258">
        <v>200</v>
      </c>
      <c r="L15" s="258">
        <v>0</v>
      </c>
      <c r="M15" s="258">
        <v>0</v>
      </c>
      <c r="N15" s="258">
        <v>200</v>
      </c>
      <c r="O15" s="258">
        <v>0</v>
      </c>
      <c r="P15" s="258">
        <v>0</v>
      </c>
      <c r="Q15" s="164">
        <f t="shared" si="1"/>
        <v>1000</v>
      </c>
      <c r="R15" s="253">
        <f t="shared" si="3"/>
        <v>83.333333333333329</v>
      </c>
      <c r="S15" s="246">
        <f t="shared" si="2"/>
        <v>-30.555555555555571</v>
      </c>
    </row>
    <row r="16" spans="1:19" x14ac:dyDescent="0.25">
      <c r="A16" s="7">
        <v>10</v>
      </c>
      <c r="B16" s="4" t="s">
        <v>224</v>
      </c>
      <c r="C16" s="162">
        <v>78</v>
      </c>
      <c r="D16" s="8">
        <f t="shared" si="0"/>
        <v>46.8</v>
      </c>
      <c r="E16" s="256">
        <v>79</v>
      </c>
      <c r="F16" s="256">
        <v>0</v>
      </c>
      <c r="G16" s="256">
        <v>74</v>
      </c>
      <c r="H16" s="256">
        <v>79</v>
      </c>
      <c r="I16" s="256">
        <v>79</v>
      </c>
      <c r="J16" s="256">
        <v>0</v>
      </c>
      <c r="K16" s="258">
        <v>131</v>
      </c>
      <c r="L16" s="258">
        <v>79</v>
      </c>
      <c r="M16" s="258">
        <v>0</v>
      </c>
      <c r="N16" s="258">
        <v>74</v>
      </c>
      <c r="O16" s="258">
        <v>79</v>
      </c>
      <c r="P16" s="258">
        <v>0</v>
      </c>
      <c r="Q16" s="164">
        <f t="shared" si="1"/>
        <v>674</v>
      </c>
      <c r="R16" s="253">
        <f t="shared" si="3"/>
        <v>56.166666666666664</v>
      </c>
      <c r="S16" s="246">
        <f t="shared" si="2"/>
        <v>20.014245014245006</v>
      </c>
    </row>
    <row r="17" spans="1:19" x14ac:dyDescent="0.25">
      <c r="A17" s="7">
        <v>11</v>
      </c>
      <c r="B17" s="4" t="s">
        <v>225</v>
      </c>
      <c r="C17" s="162">
        <v>53</v>
      </c>
      <c r="D17" s="8">
        <f t="shared" si="0"/>
        <v>31.8</v>
      </c>
      <c r="E17" s="256">
        <v>32</v>
      </c>
      <c r="F17" s="256">
        <v>32</v>
      </c>
      <c r="G17" s="256">
        <v>101</v>
      </c>
      <c r="H17" s="256">
        <v>0</v>
      </c>
      <c r="I17" s="256">
        <v>32</v>
      </c>
      <c r="J17" s="256">
        <v>0</v>
      </c>
      <c r="K17" s="258">
        <v>0</v>
      </c>
      <c r="L17" s="258">
        <v>158</v>
      </c>
      <c r="M17" s="258">
        <v>101</v>
      </c>
      <c r="N17" s="258">
        <v>32</v>
      </c>
      <c r="O17" s="258">
        <v>32</v>
      </c>
      <c r="P17" s="258">
        <v>0</v>
      </c>
      <c r="Q17" s="164">
        <f t="shared" si="1"/>
        <v>520</v>
      </c>
      <c r="R17" s="253">
        <f t="shared" si="3"/>
        <v>43.333333333333336</v>
      </c>
      <c r="S17" s="246">
        <f t="shared" si="2"/>
        <v>36.268343815513646</v>
      </c>
    </row>
    <row r="18" spans="1:19" x14ac:dyDescent="0.25">
      <c r="A18" s="7">
        <v>12</v>
      </c>
      <c r="B18" s="4" t="s">
        <v>226</v>
      </c>
      <c r="C18" s="162">
        <v>77</v>
      </c>
      <c r="D18" s="8">
        <f t="shared" si="0"/>
        <v>46.2</v>
      </c>
      <c r="E18" s="256">
        <v>0</v>
      </c>
      <c r="F18" s="256">
        <v>89</v>
      </c>
      <c r="G18" s="256">
        <v>0</v>
      </c>
      <c r="H18" s="256">
        <v>0</v>
      </c>
      <c r="I18" s="256">
        <v>89</v>
      </c>
      <c r="J18" s="256">
        <v>0</v>
      </c>
      <c r="K18" s="258">
        <v>56</v>
      </c>
      <c r="L18" s="258">
        <v>61</v>
      </c>
      <c r="M18" s="258">
        <v>81.7</v>
      </c>
      <c r="N18" s="258">
        <v>48</v>
      </c>
      <c r="O18" s="258">
        <v>25</v>
      </c>
      <c r="P18" s="258">
        <v>0</v>
      </c>
      <c r="Q18" s="164">
        <f t="shared" si="1"/>
        <v>449.7</v>
      </c>
      <c r="R18" s="253">
        <f t="shared" si="3"/>
        <v>37.475000000000001</v>
      </c>
      <c r="S18" s="246">
        <f t="shared" si="2"/>
        <v>-18.885281385281388</v>
      </c>
    </row>
    <row r="19" spans="1:19" x14ac:dyDescent="0.25">
      <c r="A19" s="7">
        <v>13</v>
      </c>
      <c r="B19" s="4" t="s">
        <v>227</v>
      </c>
      <c r="C19" s="162">
        <v>19.600000000000001</v>
      </c>
      <c r="D19" s="254">
        <f t="shared" si="0"/>
        <v>11.76</v>
      </c>
      <c r="E19" s="256">
        <v>50</v>
      </c>
      <c r="F19" s="256">
        <v>33</v>
      </c>
      <c r="G19" s="256">
        <v>15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15</v>
      </c>
      <c r="N19" s="258">
        <v>0</v>
      </c>
      <c r="O19" s="258">
        <v>0</v>
      </c>
      <c r="P19" s="258">
        <v>60</v>
      </c>
      <c r="Q19" s="164">
        <f t="shared" si="1"/>
        <v>173</v>
      </c>
      <c r="R19" s="253">
        <f t="shared" si="3"/>
        <v>14.416666666666666</v>
      </c>
      <c r="S19" s="246">
        <f t="shared" si="2"/>
        <v>22.590702947845799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180</v>
      </c>
      <c r="E20" s="256">
        <v>98.4</v>
      </c>
      <c r="F20" s="256">
        <v>267</v>
      </c>
      <c r="G20" s="256">
        <v>250</v>
      </c>
      <c r="H20" s="256">
        <v>255</v>
      </c>
      <c r="I20" s="256">
        <v>103</v>
      </c>
      <c r="J20" s="256">
        <v>140</v>
      </c>
      <c r="K20" s="258">
        <v>306</v>
      </c>
      <c r="L20" s="258">
        <v>50</v>
      </c>
      <c r="M20" s="258">
        <v>313</v>
      </c>
      <c r="N20" s="258">
        <v>100</v>
      </c>
      <c r="O20" s="258">
        <v>160</v>
      </c>
      <c r="P20" s="258">
        <v>198</v>
      </c>
      <c r="Q20" s="164">
        <f t="shared" si="1"/>
        <v>2240.4</v>
      </c>
      <c r="R20" s="253">
        <f t="shared" si="3"/>
        <v>186.70000000000002</v>
      </c>
      <c r="S20" s="246">
        <f t="shared" si="2"/>
        <v>3.7222222222222285</v>
      </c>
    </row>
    <row r="21" spans="1:19" x14ac:dyDescent="0.25">
      <c r="A21" s="7">
        <v>15</v>
      </c>
      <c r="B21" s="4" t="s">
        <v>229</v>
      </c>
      <c r="C21" s="162">
        <v>180</v>
      </c>
      <c r="D21" s="8">
        <f t="shared" si="0"/>
        <v>108</v>
      </c>
      <c r="E21" s="256">
        <v>300</v>
      </c>
      <c r="F21" s="256">
        <v>200</v>
      </c>
      <c r="G21" s="256">
        <v>0</v>
      </c>
      <c r="H21" s="256">
        <v>200</v>
      </c>
      <c r="I21" s="256">
        <v>200</v>
      </c>
      <c r="J21" s="256">
        <v>0</v>
      </c>
      <c r="K21" s="258">
        <v>300</v>
      </c>
      <c r="L21" s="258">
        <v>200</v>
      </c>
      <c r="M21" s="258">
        <v>0</v>
      </c>
      <c r="N21" s="258">
        <v>200</v>
      </c>
      <c r="O21" s="258">
        <v>200</v>
      </c>
      <c r="P21" s="258">
        <v>0</v>
      </c>
      <c r="Q21" s="164">
        <f t="shared" si="1"/>
        <v>1800</v>
      </c>
      <c r="R21" s="253">
        <f t="shared" si="3"/>
        <v>150</v>
      </c>
      <c r="S21" s="246">
        <f t="shared" si="2"/>
        <v>38.888888888888886</v>
      </c>
    </row>
    <row r="22" spans="1:19" x14ac:dyDescent="0.25">
      <c r="A22" s="7">
        <v>16</v>
      </c>
      <c r="B22" s="4" t="s">
        <v>25</v>
      </c>
      <c r="C22" s="162">
        <v>60</v>
      </c>
      <c r="D22" s="8">
        <f t="shared" si="0"/>
        <v>36</v>
      </c>
      <c r="E22" s="256">
        <v>0</v>
      </c>
      <c r="F22" s="256">
        <v>0</v>
      </c>
      <c r="G22" s="256">
        <v>27.2</v>
      </c>
      <c r="H22" s="256">
        <v>140</v>
      </c>
      <c r="I22" s="256">
        <v>0</v>
      </c>
      <c r="J22" s="256">
        <v>0</v>
      </c>
      <c r="K22" s="258">
        <v>0</v>
      </c>
      <c r="L22" s="258">
        <v>27.1</v>
      </c>
      <c r="M22" s="258">
        <v>150</v>
      </c>
      <c r="N22" s="258">
        <v>0</v>
      </c>
      <c r="O22" s="258">
        <v>140</v>
      </c>
      <c r="P22" s="258">
        <v>0</v>
      </c>
      <c r="Q22" s="164">
        <f t="shared" si="1"/>
        <v>484.29999999999995</v>
      </c>
      <c r="R22" s="253">
        <f t="shared" si="3"/>
        <v>40.358333333333327</v>
      </c>
      <c r="S22" s="246">
        <f t="shared" si="2"/>
        <v>12.106481481481467</v>
      </c>
    </row>
    <row r="23" spans="1:19" x14ac:dyDescent="0.25">
      <c r="A23" s="7">
        <v>17</v>
      </c>
      <c r="B23" s="4" t="s">
        <v>27</v>
      </c>
      <c r="C23" s="162">
        <v>11.8</v>
      </c>
      <c r="D23" s="8">
        <f t="shared" si="0"/>
        <v>7.08</v>
      </c>
      <c r="E23" s="256">
        <v>0</v>
      </c>
      <c r="F23" s="256">
        <v>40</v>
      </c>
      <c r="G23" s="256">
        <v>0</v>
      </c>
      <c r="H23" s="256">
        <v>0</v>
      </c>
      <c r="I23" s="256">
        <v>4</v>
      </c>
      <c r="J23" s="256">
        <v>30</v>
      </c>
      <c r="K23" s="258">
        <v>30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104</v>
      </c>
      <c r="R23" s="253">
        <f t="shared" si="3"/>
        <v>8.6666666666666661</v>
      </c>
      <c r="S23" s="246">
        <f t="shared" si="2"/>
        <v>22.410546139359695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6</v>
      </c>
      <c r="E24" s="256">
        <v>0</v>
      </c>
      <c r="F24" s="256">
        <v>10</v>
      </c>
      <c r="G24" s="256">
        <v>10</v>
      </c>
      <c r="H24" s="256">
        <v>5</v>
      </c>
      <c r="I24" s="256">
        <v>25</v>
      </c>
      <c r="J24" s="256">
        <v>0</v>
      </c>
      <c r="K24" s="258">
        <v>0</v>
      </c>
      <c r="L24" s="258">
        <v>10</v>
      </c>
      <c r="M24" s="258">
        <v>10</v>
      </c>
      <c r="N24" s="258">
        <v>0</v>
      </c>
      <c r="O24" s="258">
        <v>38</v>
      </c>
      <c r="P24" s="258">
        <v>0</v>
      </c>
      <c r="Q24" s="164">
        <f t="shared" si="1"/>
        <v>108</v>
      </c>
      <c r="R24" s="161">
        <f t="shared" si="3"/>
        <v>9</v>
      </c>
      <c r="S24" s="259">
        <f t="shared" si="2"/>
        <v>50</v>
      </c>
    </row>
    <row r="25" spans="1:19" x14ac:dyDescent="0.25">
      <c r="A25" s="7">
        <v>19</v>
      </c>
      <c r="B25" s="4" t="s">
        <v>28</v>
      </c>
      <c r="C25" s="162">
        <v>35</v>
      </c>
      <c r="D25" s="8">
        <f t="shared" si="0"/>
        <v>21</v>
      </c>
      <c r="E25" s="256">
        <v>17</v>
      </c>
      <c r="F25" s="256">
        <v>10.3</v>
      </c>
      <c r="G25" s="256">
        <v>20.3</v>
      </c>
      <c r="H25" s="256">
        <v>17</v>
      </c>
      <c r="I25" s="256">
        <v>10.3</v>
      </c>
      <c r="J25" s="256">
        <v>4</v>
      </c>
      <c r="K25" s="258">
        <v>35.6</v>
      </c>
      <c r="L25" s="258">
        <v>24.3</v>
      </c>
      <c r="M25" s="258">
        <v>14.5</v>
      </c>
      <c r="N25" s="258">
        <v>26</v>
      </c>
      <c r="O25" s="258">
        <v>4.5</v>
      </c>
      <c r="P25" s="258">
        <v>10</v>
      </c>
      <c r="Q25" s="164">
        <f t="shared" si="1"/>
        <v>193.8</v>
      </c>
      <c r="R25" s="161">
        <f t="shared" si="3"/>
        <v>16.150000000000002</v>
      </c>
      <c r="S25" s="246">
        <f t="shared" si="2"/>
        <v>-23.095238095238088</v>
      </c>
    </row>
    <row r="26" spans="1:19" x14ac:dyDescent="0.25">
      <c r="A26" s="7">
        <v>20</v>
      </c>
      <c r="B26" s="4" t="s">
        <v>29</v>
      </c>
      <c r="C26" s="162">
        <v>18</v>
      </c>
      <c r="D26" s="8">
        <f t="shared" si="0"/>
        <v>10.8</v>
      </c>
      <c r="E26" s="256">
        <v>15.1</v>
      </c>
      <c r="F26" s="256">
        <v>35.1</v>
      </c>
      <c r="G26" s="256">
        <v>47.6</v>
      </c>
      <c r="H26" s="256">
        <v>14.4</v>
      </c>
      <c r="I26" s="256">
        <v>26.3</v>
      </c>
      <c r="J26" s="256">
        <v>0</v>
      </c>
      <c r="K26" s="258">
        <v>12.8</v>
      </c>
      <c r="L26" s="258">
        <v>22.7</v>
      </c>
      <c r="M26" s="258">
        <v>41.4</v>
      </c>
      <c r="N26" s="258">
        <v>30.1</v>
      </c>
      <c r="O26" s="258">
        <v>28.3</v>
      </c>
      <c r="P26" s="258">
        <v>0</v>
      </c>
      <c r="Q26" s="164">
        <f t="shared" si="1"/>
        <v>273.8</v>
      </c>
      <c r="R26" s="253">
        <f t="shared" si="3"/>
        <v>22.816666666666666</v>
      </c>
      <c r="S26" s="246">
        <f t="shared" si="2"/>
        <v>111.26543209876542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24</v>
      </c>
      <c r="E27" s="256">
        <v>6.9</v>
      </c>
      <c r="F27" s="256">
        <v>84.1</v>
      </c>
      <c r="G27" s="256">
        <v>12.7</v>
      </c>
      <c r="H27" s="256">
        <v>10.4</v>
      </c>
      <c r="I27" s="256">
        <v>0</v>
      </c>
      <c r="J27" s="256">
        <v>3.2</v>
      </c>
      <c r="K27" s="258">
        <v>14.9</v>
      </c>
      <c r="L27" s="258">
        <v>6.7</v>
      </c>
      <c r="M27" s="258">
        <v>36</v>
      </c>
      <c r="N27" s="258">
        <v>12.4</v>
      </c>
      <c r="O27" s="258">
        <v>4</v>
      </c>
      <c r="P27" s="258">
        <v>0</v>
      </c>
      <c r="Q27" s="164">
        <f t="shared" si="1"/>
        <v>191.3</v>
      </c>
      <c r="R27" s="253">
        <f t="shared" si="3"/>
        <v>15.941666666666668</v>
      </c>
      <c r="S27" s="246">
        <f t="shared" si="2"/>
        <v>-33.576388888888886</v>
      </c>
    </row>
    <row r="28" spans="1:19" x14ac:dyDescent="0.25">
      <c r="A28" s="5">
        <v>22</v>
      </c>
      <c r="B28" s="4" t="s">
        <v>30</v>
      </c>
      <c r="C28" s="162">
        <v>45</v>
      </c>
      <c r="D28" s="8">
        <f t="shared" si="0"/>
        <v>27</v>
      </c>
      <c r="E28" s="256">
        <v>35.6</v>
      </c>
      <c r="F28" s="256">
        <v>47</v>
      </c>
      <c r="G28" s="256">
        <v>26.7</v>
      </c>
      <c r="H28" s="256">
        <v>64.5</v>
      </c>
      <c r="I28" s="256">
        <v>23.8</v>
      </c>
      <c r="J28" s="256">
        <v>28</v>
      </c>
      <c r="K28" s="258">
        <v>37.1</v>
      </c>
      <c r="L28" s="258">
        <v>40.4</v>
      </c>
      <c r="M28" s="258">
        <v>44</v>
      </c>
      <c r="N28" s="258">
        <v>23.4</v>
      </c>
      <c r="O28" s="258">
        <v>52</v>
      </c>
      <c r="P28" s="258">
        <v>26</v>
      </c>
      <c r="Q28" s="164">
        <f t="shared" si="1"/>
        <v>448.5</v>
      </c>
      <c r="R28" s="253">
        <f t="shared" si="3"/>
        <v>37.375</v>
      </c>
      <c r="S28" s="246">
        <f t="shared" si="2"/>
        <v>38.425925925925924</v>
      </c>
    </row>
    <row r="29" spans="1:19" x14ac:dyDescent="0.25">
      <c r="A29" s="5">
        <v>23</v>
      </c>
      <c r="B29" s="4" t="s">
        <v>31</v>
      </c>
      <c r="C29" s="162">
        <v>15</v>
      </c>
      <c r="D29" s="8">
        <f t="shared" si="0"/>
        <v>9</v>
      </c>
      <c r="E29" s="256">
        <v>0</v>
      </c>
      <c r="F29" s="256">
        <v>0</v>
      </c>
      <c r="G29" s="256">
        <v>0</v>
      </c>
      <c r="H29" s="256">
        <v>30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30</v>
      </c>
      <c r="R29" s="161">
        <f t="shared" si="3"/>
        <v>2.5</v>
      </c>
      <c r="S29" s="246">
        <f t="shared" si="2"/>
        <v>-72.222222222222229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0.24</v>
      </c>
      <c r="E30" s="256">
        <v>1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1</v>
      </c>
      <c r="M30" s="258">
        <v>0</v>
      </c>
      <c r="N30" s="258">
        <v>0</v>
      </c>
      <c r="O30" s="258">
        <v>1</v>
      </c>
      <c r="P30" s="258">
        <v>0</v>
      </c>
      <c r="Q30" s="164">
        <f t="shared" si="1"/>
        <v>3</v>
      </c>
      <c r="R30" s="161">
        <f t="shared" si="3"/>
        <v>0.25</v>
      </c>
      <c r="S30" s="246">
        <f t="shared" si="2"/>
        <v>4.1666666666666714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0.72</v>
      </c>
      <c r="E31" s="256">
        <v>0</v>
      </c>
      <c r="F31" s="256">
        <v>4</v>
      </c>
      <c r="G31" s="256">
        <v>0</v>
      </c>
      <c r="H31" s="256">
        <v>4</v>
      </c>
      <c r="I31" s="256">
        <v>0</v>
      </c>
      <c r="J31" s="256">
        <v>4</v>
      </c>
      <c r="K31" s="258">
        <v>4</v>
      </c>
      <c r="L31" s="258">
        <v>0</v>
      </c>
      <c r="M31" s="258">
        <v>0</v>
      </c>
      <c r="N31" s="258">
        <v>4</v>
      </c>
      <c r="O31" s="258">
        <v>0</v>
      </c>
      <c r="P31" s="258">
        <v>4</v>
      </c>
      <c r="Q31" s="164">
        <f t="shared" si="1"/>
        <v>24</v>
      </c>
      <c r="R31" s="161">
        <f t="shared" si="3"/>
        <v>2</v>
      </c>
      <c r="S31" s="246">
        <f t="shared" si="2"/>
        <v>177.77777777777777</v>
      </c>
    </row>
    <row r="32" spans="1:19" x14ac:dyDescent="0.25">
      <c r="A32" s="159">
        <v>26</v>
      </c>
      <c r="B32" s="159" t="s">
        <v>230</v>
      </c>
      <c r="C32" s="168">
        <v>2</v>
      </c>
      <c r="D32" s="8">
        <f t="shared" si="0"/>
        <v>1.2</v>
      </c>
      <c r="E32" s="256">
        <v>2.2999999999999998</v>
      </c>
      <c r="F32" s="256">
        <v>2.46</v>
      </c>
      <c r="G32" s="256">
        <v>1.33</v>
      </c>
      <c r="H32" s="256">
        <v>1.47</v>
      </c>
      <c r="I32" s="256">
        <v>3</v>
      </c>
      <c r="J32" s="256">
        <v>0</v>
      </c>
      <c r="K32" s="258">
        <v>0</v>
      </c>
      <c r="L32" s="258">
        <v>1.33</v>
      </c>
      <c r="M32" s="258">
        <v>0</v>
      </c>
      <c r="N32" s="258">
        <v>1.47</v>
      </c>
      <c r="O32" s="258">
        <v>3</v>
      </c>
      <c r="P32" s="258">
        <v>0</v>
      </c>
      <c r="Q32" s="164">
        <f t="shared" si="1"/>
        <v>16.36</v>
      </c>
      <c r="R32" s="253">
        <f t="shared" si="3"/>
        <v>1.3633333333333333</v>
      </c>
      <c r="S32" s="246">
        <f t="shared" si="2"/>
        <v>13.6111111111111</v>
      </c>
    </row>
    <row r="33" spans="1:19" x14ac:dyDescent="0.25">
      <c r="A33" s="159">
        <v>27</v>
      </c>
      <c r="B33" s="159" t="s">
        <v>37</v>
      </c>
      <c r="C33" s="168">
        <v>7</v>
      </c>
      <c r="D33" s="8">
        <f t="shared" si="0"/>
        <v>4.2</v>
      </c>
      <c r="E33" s="256">
        <v>9.6999999999999993</v>
      </c>
      <c r="F33" s="256">
        <v>8.6</v>
      </c>
      <c r="G33" s="256">
        <v>14.5</v>
      </c>
      <c r="H33" s="256">
        <v>5.41</v>
      </c>
      <c r="I33" s="256">
        <v>8.8000000000000007</v>
      </c>
      <c r="J33" s="256">
        <v>1.6</v>
      </c>
      <c r="K33" s="258">
        <v>7.61</v>
      </c>
      <c r="L33" s="258">
        <v>15.7</v>
      </c>
      <c r="M33" s="258">
        <v>14.5</v>
      </c>
      <c r="N33" s="258">
        <v>15.2</v>
      </c>
      <c r="O33" s="258">
        <v>9.4</v>
      </c>
      <c r="P33" s="258">
        <v>2</v>
      </c>
      <c r="Q33" s="164">
        <f t="shared" si="1"/>
        <v>113.02</v>
      </c>
      <c r="R33" s="253">
        <f t="shared" si="3"/>
        <v>9.418333333333333</v>
      </c>
      <c r="S33" s="246">
        <f t="shared" si="2"/>
        <v>124.24603174603172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9"/>
  <sheetViews>
    <sheetView workbookViewId="0">
      <selection activeCell="S146" sqref="S146"/>
    </sheetView>
  </sheetViews>
  <sheetFormatPr defaultColWidth="5.140625" defaultRowHeight="15.95" customHeight="1" x14ac:dyDescent="0.25"/>
  <cols>
    <col min="13" max="13" width="5.5703125" bestFit="1" customWidth="1"/>
    <col min="26" max="26" width="5.5703125" bestFit="1" customWidth="1"/>
  </cols>
  <sheetData>
    <row r="1" spans="1:26" ht="15.95" customHeight="1" thickBot="1" x14ac:dyDescent="0.3">
      <c r="A1" t="s">
        <v>11</v>
      </c>
      <c r="C1" s="323" t="s">
        <v>262</v>
      </c>
      <c r="D1" s="323"/>
      <c r="E1" s="323"/>
      <c r="F1" s="323"/>
      <c r="G1" s="323" t="s">
        <v>261</v>
      </c>
      <c r="H1" s="323"/>
      <c r="I1" s="323"/>
      <c r="J1" s="323"/>
      <c r="K1" s="323" t="s">
        <v>278</v>
      </c>
      <c r="L1" s="323"/>
      <c r="M1" s="224"/>
      <c r="N1" t="s">
        <v>293</v>
      </c>
      <c r="P1" t="s">
        <v>262</v>
      </c>
      <c r="T1" s="323" t="s">
        <v>261</v>
      </c>
      <c r="U1" s="323"/>
      <c r="V1" s="323"/>
      <c r="W1" s="323"/>
      <c r="X1" s="323" t="s">
        <v>278</v>
      </c>
      <c r="Y1" s="323"/>
    </row>
    <row r="2" spans="1:26" ht="15.95" customHeight="1" x14ac:dyDescent="0.25">
      <c r="A2" s="319" t="s">
        <v>277</v>
      </c>
      <c r="B2" s="320"/>
      <c r="C2" s="222">
        <v>50</v>
      </c>
      <c r="D2" s="219"/>
      <c r="E2" s="219"/>
      <c r="F2" s="223"/>
      <c r="G2" s="220"/>
      <c r="H2" s="219"/>
      <c r="I2" s="219"/>
      <c r="J2" s="223"/>
      <c r="K2" s="222"/>
      <c r="L2" s="223"/>
      <c r="M2" s="175">
        <f t="shared" ref="M2:M29" si="0">SUM(C2:L2)</f>
        <v>50</v>
      </c>
      <c r="N2" s="172" t="s">
        <v>277</v>
      </c>
      <c r="O2" s="174"/>
      <c r="P2" s="222">
        <v>33</v>
      </c>
      <c r="Q2" s="219"/>
      <c r="R2" s="221"/>
      <c r="S2" s="223"/>
      <c r="T2" s="220"/>
      <c r="U2" s="219"/>
      <c r="V2" s="219"/>
      <c r="W2" s="223"/>
      <c r="X2" s="222"/>
      <c r="Y2" s="223"/>
      <c r="Z2" s="171">
        <f t="shared" ref="Z2:Z29" si="1">SUM(P2:Y2)</f>
        <v>33</v>
      </c>
    </row>
    <row r="3" spans="1:26" ht="15.95" customHeight="1" x14ac:dyDescent="0.25">
      <c r="A3" s="319" t="s">
        <v>259</v>
      </c>
      <c r="B3" s="320"/>
      <c r="C3" s="176">
        <v>15</v>
      </c>
      <c r="D3" s="170">
        <v>6</v>
      </c>
      <c r="E3" s="170"/>
      <c r="F3" s="173"/>
      <c r="G3" s="172"/>
      <c r="H3" s="170"/>
      <c r="I3" s="170"/>
      <c r="J3" s="173"/>
      <c r="K3" s="176">
        <v>14.6</v>
      </c>
      <c r="L3" s="173"/>
      <c r="M3" s="175">
        <f t="shared" si="0"/>
        <v>35.6</v>
      </c>
      <c r="N3" s="172" t="s">
        <v>259</v>
      </c>
      <c r="O3" s="174"/>
      <c r="P3" s="176">
        <v>20</v>
      </c>
      <c r="Q3" s="170"/>
      <c r="R3" s="174"/>
      <c r="S3" s="173"/>
      <c r="T3" s="172">
        <v>24</v>
      </c>
      <c r="U3" s="170"/>
      <c r="V3" s="170"/>
      <c r="W3" s="173"/>
      <c r="X3" s="176">
        <v>3</v>
      </c>
      <c r="Y3" s="173"/>
      <c r="Z3" s="171">
        <f t="shared" si="1"/>
        <v>47</v>
      </c>
    </row>
    <row r="4" spans="1:26" ht="15.95" customHeight="1" x14ac:dyDescent="0.25">
      <c r="A4" s="170" t="s">
        <v>258</v>
      </c>
      <c r="B4" s="189"/>
      <c r="C4" s="186"/>
      <c r="D4" s="182"/>
      <c r="E4" s="182"/>
      <c r="F4" s="184"/>
      <c r="G4" s="179"/>
      <c r="H4" s="182"/>
      <c r="I4" s="170">
        <v>50</v>
      </c>
      <c r="J4" s="173"/>
      <c r="K4" s="176"/>
      <c r="L4" s="184"/>
      <c r="M4" s="185">
        <f t="shared" si="0"/>
        <v>50</v>
      </c>
      <c r="N4" s="179" t="s">
        <v>258</v>
      </c>
      <c r="O4" s="178"/>
      <c r="P4" s="186"/>
      <c r="Q4" s="182"/>
      <c r="R4" s="178"/>
      <c r="S4" s="184"/>
      <c r="T4" s="179">
        <v>128</v>
      </c>
      <c r="U4" s="182">
        <v>50</v>
      </c>
      <c r="V4" s="182">
        <v>22</v>
      </c>
      <c r="W4" s="184"/>
      <c r="X4" s="186"/>
      <c r="Y4" s="184"/>
      <c r="Z4" s="181">
        <f t="shared" si="1"/>
        <v>200</v>
      </c>
    </row>
    <row r="5" spans="1:26" ht="15.95" customHeight="1" x14ac:dyDescent="0.25">
      <c r="A5" s="319" t="s">
        <v>257</v>
      </c>
      <c r="B5" s="320"/>
      <c r="C5" s="176"/>
      <c r="D5" s="170"/>
      <c r="E5" s="170"/>
      <c r="F5" s="173"/>
      <c r="G5" s="172">
        <v>100</v>
      </c>
      <c r="H5" s="170">
        <v>18</v>
      </c>
      <c r="I5" s="170">
        <v>20</v>
      </c>
      <c r="J5" s="173"/>
      <c r="K5" s="176"/>
      <c r="L5" s="173"/>
      <c r="M5" s="175">
        <f t="shared" si="0"/>
        <v>138</v>
      </c>
      <c r="N5" s="172" t="s">
        <v>257</v>
      </c>
      <c r="O5" s="174"/>
      <c r="P5" s="176"/>
      <c r="Q5" s="170"/>
      <c r="R5" s="174"/>
      <c r="S5" s="173"/>
      <c r="T5" s="172">
        <v>45</v>
      </c>
      <c r="U5" s="170">
        <v>47.5</v>
      </c>
      <c r="V5" s="170">
        <v>72</v>
      </c>
      <c r="W5" s="173"/>
      <c r="X5" s="176"/>
      <c r="Y5" s="173"/>
      <c r="Z5" s="171">
        <f t="shared" si="1"/>
        <v>164.5</v>
      </c>
    </row>
    <row r="6" spans="1:26" ht="15.95" customHeight="1" x14ac:dyDescent="0.25">
      <c r="A6" s="170" t="s">
        <v>276</v>
      </c>
      <c r="B6" s="189"/>
      <c r="C6" s="176"/>
      <c r="D6" s="170"/>
      <c r="E6" s="170"/>
      <c r="F6" s="173"/>
      <c r="G6" s="176">
        <v>5.0999999999999996</v>
      </c>
      <c r="H6" s="170"/>
      <c r="I6" s="170">
        <v>4.2</v>
      </c>
      <c r="J6" s="173"/>
      <c r="K6" s="176">
        <v>5.8</v>
      </c>
      <c r="L6" s="173"/>
      <c r="M6" s="202">
        <f t="shared" si="0"/>
        <v>15.100000000000001</v>
      </c>
      <c r="N6" s="170" t="s">
        <v>276</v>
      </c>
      <c r="O6" s="189"/>
      <c r="P6" s="176">
        <v>4.2</v>
      </c>
      <c r="Q6" s="170">
        <v>1.68</v>
      </c>
      <c r="R6" s="170"/>
      <c r="S6" s="173"/>
      <c r="T6" s="176">
        <v>8</v>
      </c>
      <c r="U6" s="170">
        <v>4.2</v>
      </c>
      <c r="V6" s="170">
        <v>10</v>
      </c>
      <c r="W6" s="173"/>
      <c r="X6" s="176">
        <v>7</v>
      </c>
      <c r="Y6" s="173"/>
      <c r="Z6" s="202">
        <f t="shared" si="1"/>
        <v>35.08</v>
      </c>
    </row>
    <row r="7" spans="1:26" ht="15.95" customHeight="1" x14ac:dyDescent="0.25">
      <c r="A7" s="319" t="s">
        <v>255</v>
      </c>
      <c r="B7" s="320"/>
      <c r="C7" s="176"/>
      <c r="D7" s="170"/>
      <c r="E7" s="170"/>
      <c r="F7" s="173"/>
      <c r="G7" s="176"/>
      <c r="H7" s="170"/>
      <c r="I7" s="170"/>
      <c r="J7" s="173"/>
      <c r="K7" s="176"/>
      <c r="L7" s="173"/>
      <c r="M7" s="202">
        <f t="shared" si="0"/>
        <v>0</v>
      </c>
      <c r="N7" s="320" t="s">
        <v>255</v>
      </c>
      <c r="O7" s="322"/>
      <c r="P7" s="176"/>
      <c r="Q7" s="170"/>
      <c r="R7" s="170"/>
      <c r="S7" s="173"/>
      <c r="T7" s="176">
        <v>89</v>
      </c>
      <c r="U7" s="170"/>
      <c r="V7" s="170"/>
      <c r="W7" s="173"/>
      <c r="X7" s="176"/>
      <c r="Y7" s="173"/>
      <c r="Z7" s="202">
        <f t="shared" si="1"/>
        <v>89</v>
      </c>
    </row>
    <row r="8" spans="1:26" ht="15.95" customHeight="1" x14ac:dyDescent="0.25">
      <c r="A8" s="319" t="s">
        <v>254</v>
      </c>
      <c r="B8" s="320"/>
      <c r="C8" s="176"/>
      <c r="D8" s="170"/>
      <c r="E8" s="170"/>
      <c r="F8" s="173"/>
      <c r="G8" s="172">
        <v>79</v>
      </c>
      <c r="H8" s="170"/>
      <c r="I8" s="170"/>
      <c r="J8" s="173"/>
      <c r="K8" s="176"/>
      <c r="L8" s="173"/>
      <c r="M8" s="175">
        <f t="shared" si="0"/>
        <v>79</v>
      </c>
      <c r="N8" s="172" t="s">
        <v>254</v>
      </c>
      <c r="O8" s="174"/>
      <c r="P8" s="176"/>
      <c r="Q8" s="170"/>
      <c r="R8" s="174"/>
      <c r="S8" s="173"/>
      <c r="T8" s="172"/>
      <c r="U8" s="170"/>
      <c r="V8" s="170"/>
      <c r="W8" s="173"/>
      <c r="X8" s="176"/>
      <c r="Y8" s="173"/>
      <c r="Z8" s="171">
        <f t="shared" si="1"/>
        <v>0</v>
      </c>
    </row>
    <row r="9" spans="1:26" ht="15.95" customHeight="1" x14ac:dyDescent="0.25">
      <c r="A9" s="319" t="s">
        <v>253</v>
      </c>
      <c r="B9" s="320"/>
      <c r="C9" s="186">
        <v>200</v>
      </c>
      <c r="D9" s="182"/>
      <c r="E9" s="182"/>
      <c r="F9" s="184"/>
      <c r="G9" s="179"/>
      <c r="H9" s="182"/>
      <c r="I9" s="170"/>
      <c r="J9" s="173"/>
      <c r="K9" s="176"/>
      <c r="L9" s="184"/>
      <c r="M9" s="185">
        <f t="shared" si="0"/>
        <v>200</v>
      </c>
      <c r="N9" s="179" t="s">
        <v>253</v>
      </c>
      <c r="O9" s="178"/>
      <c r="P9" s="186">
        <v>200</v>
      </c>
      <c r="Q9" s="182"/>
      <c r="R9" s="178"/>
      <c r="S9" s="184"/>
      <c r="T9" s="179">
        <v>40</v>
      </c>
      <c r="U9" s="182"/>
      <c r="V9" s="182"/>
      <c r="W9" s="184"/>
      <c r="X9" s="186"/>
      <c r="Y9" s="184"/>
      <c r="Z9" s="181">
        <f t="shared" si="1"/>
        <v>240</v>
      </c>
    </row>
    <row r="10" spans="1:26" ht="15.95" customHeight="1" x14ac:dyDescent="0.25">
      <c r="A10" s="319" t="s">
        <v>252</v>
      </c>
      <c r="B10" s="320"/>
      <c r="C10" s="176"/>
      <c r="D10" s="170"/>
      <c r="E10" s="170"/>
      <c r="F10" s="173"/>
      <c r="G10" s="172"/>
      <c r="H10" s="170"/>
      <c r="I10" s="170"/>
      <c r="J10" s="173"/>
      <c r="K10" s="176"/>
      <c r="L10" s="173"/>
      <c r="M10" s="175">
        <f t="shared" si="0"/>
        <v>0</v>
      </c>
      <c r="N10" s="172" t="s">
        <v>252</v>
      </c>
      <c r="O10" s="174"/>
      <c r="P10" s="176">
        <v>30</v>
      </c>
      <c r="Q10" s="170"/>
      <c r="R10" s="174"/>
      <c r="S10" s="173"/>
      <c r="T10" s="172">
        <v>10</v>
      </c>
      <c r="U10" s="170"/>
      <c r="V10" s="170"/>
      <c r="W10" s="173"/>
      <c r="X10" s="176"/>
      <c r="Y10" s="173"/>
      <c r="Z10" s="171">
        <f t="shared" si="1"/>
        <v>40</v>
      </c>
    </row>
    <row r="11" spans="1:26" ht="15.95" customHeight="1" x14ac:dyDescent="0.25">
      <c r="A11" s="170" t="s">
        <v>251</v>
      </c>
      <c r="B11" s="189"/>
      <c r="C11" s="186">
        <v>98.4</v>
      </c>
      <c r="D11" s="182"/>
      <c r="E11" s="182"/>
      <c r="F11" s="184"/>
      <c r="G11" s="179"/>
      <c r="H11" s="182"/>
      <c r="I11" s="170"/>
      <c r="J11" s="173"/>
      <c r="K11" s="176"/>
      <c r="L11" s="184"/>
      <c r="M11" s="185">
        <f t="shared" si="0"/>
        <v>98.4</v>
      </c>
      <c r="N11" s="179" t="s">
        <v>251</v>
      </c>
      <c r="O11" s="178"/>
      <c r="P11" s="186">
        <v>100</v>
      </c>
      <c r="Q11" s="182">
        <v>30</v>
      </c>
      <c r="R11" s="178"/>
      <c r="S11" s="184"/>
      <c r="T11" s="179">
        <v>22.5</v>
      </c>
      <c r="U11" s="182"/>
      <c r="V11" s="182"/>
      <c r="W11" s="184"/>
      <c r="X11" s="186">
        <v>30</v>
      </c>
      <c r="Y11" s="184">
        <v>84.7</v>
      </c>
      <c r="Z11" s="181">
        <f t="shared" si="1"/>
        <v>267.2</v>
      </c>
    </row>
    <row r="12" spans="1:26" ht="15.95" customHeight="1" x14ac:dyDescent="0.25">
      <c r="A12" s="319" t="s">
        <v>250</v>
      </c>
      <c r="B12" s="320"/>
      <c r="C12" s="176"/>
      <c r="D12" s="170"/>
      <c r="E12" s="170"/>
      <c r="F12" s="173"/>
      <c r="G12" s="172"/>
      <c r="H12" s="170"/>
      <c r="I12" s="170"/>
      <c r="J12" s="173"/>
      <c r="K12" s="176"/>
      <c r="L12" s="173"/>
      <c r="M12" s="175">
        <f t="shared" si="0"/>
        <v>0</v>
      </c>
      <c r="N12" s="172" t="s">
        <v>250</v>
      </c>
      <c r="O12" s="174"/>
      <c r="P12" s="176"/>
      <c r="Q12" s="170"/>
      <c r="R12" s="174"/>
      <c r="S12" s="173"/>
      <c r="T12" s="172"/>
      <c r="U12" s="170"/>
      <c r="V12" s="170"/>
      <c r="W12" s="173"/>
      <c r="X12" s="176"/>
      <c r="Y12" s="173"/>
      <c r="Z12" s="171">
        <f t="shared" si="1"/>
        <v>0</v>
      </c>
    </row>
    <row r="13" spans="1:26" ht="15.95" customHeight="1" x14ac:dyDescent="0.25">
      <c r="A13" s="319" t="s">
        <v>249</v>
      </c>
      <c r="B13" s="320"/>
      <c r="C13" s="186">
        <v>50</v>
      </c>
      <c r="D13" s="182"/>
      <c r="E13" s="182"/>
      <c r="F13" s="184"/>
      <c r="G13" s="179"/>
      <c r="H13" s="182"/>
      <c r="I13" s="188"/>
      <c r="J13" s="241"/>
      <c r="K13" s="240"/>
      <c r="L13" s="184"/>
      <c r="M13" s="185">
        <f t="shared" si="0"/>
        <v>50</v>
      </c>
      <c r="N13" s="179" t="s">
        <v>249</v>
      </c>
      <c r="O13" s="178"/>
      <c r="P13" s="186">
        <v>50</v>
      </c>
      <c r="Q13" s="182"/>
      <c r="R13" s="170"/>
      <c r="S13" s="187"/>
      <c r="T13" s="179"/>
      <c r="U13" s="182"/>
      <c r="V13" s="182"/>
      <c r="W13" s="184"/>
      <c r="X13" s="186"/>
      <c r="Y13" s="184"/>
      <c r="Z13" s="181">
        <f t="shared" si="1"/>
        <v>50</v>
      </c>
    </row>
    <row r="14" spans="1:26" ht="15.95" customHeight="1" x14ac:dyDescent="0.25">
      <c r="A14" s="170" t="s">
        <v>275</v>
      </c>
      <c r="B14" s="189"/>
      <c r="C14" s="176"/>
      <c r="D14" s="170"/>
      <c r="E14" s="170"/>
      <c r="F14" s="173"/>
      <c r="G14" s="172">
        <v>60</v>
      </c>
      <c r="H14" s="170"/>
      <c r="I14" s="170"/>
      <c r="J14" s="173"/>
      <c r="K14" s="176"/>
      <c r="L14" s="173"/>
      <c r="M14" s="175">
        <f t="shared" si="0"/>
        <v>60</v>
      </c>
      <c r="N14" s="172" t="s">
        <v>275</v>
      </c>
      <c r="O14" s="174"/>
      <c r="P14" s="176"/>
      <c r="Q14" s="170"/>
      <c r="R14" s="174"/>
      <c r="S14" s="173"/>
      <c r="T14" s="172">
        <v>60</v>
      </c>
      <c r="U14" s="170"/>
      <c r="V14" s="170"/>
      <c r="W14" s="173"/>
      <c r="X14" s="176"/>
      <c r="Y14" s="173"/>
      <c r="Z14" s="171">
        <f t="shared" si="1"/>
        <v>60</v>
      </c>
    </row>
    <row r="15" spans="1:26" ht="15.95" customHeight="1" x14ac:dyDescent="0.25">
      <c r="A15" s="170" t="s">
        <v>247</v>
      </c>
      <c r="B15" s="189"/>
      <c r="C15" s="176"/>
      <c r="D15" s="170"/>
      <c r="E15" s="170"/>
      <c r="F15" s="173"/>
      <c r="G15" s="172"/>
      <c r="H15" s="170"/>
      <c r="I15" s="170"/>
      <c r="J15" s="173"/>
      <c r="K15" s="176"/>
      <c r="L15" s="173"/>
      <c r="M15" s="175">
        <f t="shared" si="0"/>
        <v>0</v>
      </c>
      <c r="N15" s="172" t="s">
        <v>247</v>
      </c>
      <c r="O15" s="174"/>
      <c r="P15" s="176">
        <v>4</v>
      </c>
      <c r="Q15" s="170"/>
      <c r="R15" s="174"/>
      <c r="S15" s="173"/>
      <c r="T15" s="172"/>
      <c r="U15" s="170">
        <v>32</v>
      </c>
      <c r="V15" s="170"/>
      <c r="W15" s="173"/>
      <c r="X15" s="176"/>
      <c r="Y15" s="173"/>
      <c r="Z15" s="171">
        <f t="shared" si="1"/>
        <v>36</v>
      </c>
    </row>
    <row r="16" spans="1:26" ht="15.95" customHeight="1" x14ac:dyDescent="0.25">
      <c r="A16" s="319" t="s">
        <v>238</v>
      </c>
      <c r="B16" s="320"/>
      <c r="C16" s="186"/>
      <c r="D16" s="182"/>
      <c r="E16" s="182"/>
      <c r="F16" s="184"/>
      <c r="G16" s="179"/>
      <c r="H16" s="182"/>
      <c r="I16" s="170">
        <v>32</v>
      </c>
      <c r="J16" s="173"/>
      <c r="K16" s="176"/>
      <c r="L16" s="184"/>
      <c r="M16" s="185">
        <f t="shared" si="0"/>
        <v>32</v>
      </c>
      <c r="N16" s="179" t="s">
        <v>238</v>
      </c>
      <c r="O16" s="178"/>
      <c r="P16" s="186"/>
      <c r="Q16" s="182"/>
      <c r="R16" s="178"/>
      <c r="S16" s="184"/>
      <c r="T16" s="179"/>
      <c r="U16" s="182">
        <v>10</v>
      </c>
      <c r="V16" s="182"/>
      <c r="W16" s="184"/>
      <c r="X16" s="186"/>
      <c r="Y16" s="184"/>
      <c r="Z16" s="181">
        <f t="shared" si="1"/>
        <v>10</v>
      </c>
    </row>
    <row r="17" spans="1:26" ht="15.95" customHeight="1" x14ac:dyDescent="0.25">
      <c r="A17" s="319" t="s">
        <v>246</v>
      </c>
      <c r="B17" s="320"/>
      <c r="C17" s="176"/>
      <c r="D17" s="170"/>
      <c r="E17" s="170"/>
      <c r="F17" s="173"/>
      <c r="G17" s="172"/>
      <c r="H17" s="170"/>
      <c r="I17" s="170"/>
      <c r="J17" s="173"/>
      <c r="K17" s="176"/>
      <c r="L17" s="173"/>
      <c r="M17" s="175">
        <f t="shared" si="0"/>
        <v>0</v>
      </c>
      <c r="N17" s="172" t="s">
        <v>246</v>
      </c>
      <c r="O17" s="174"/>
      <c r="P17" s="176"/>
      <c r="Q17" s="170"/>
      <c r="R17" s="174"/>
      <c r="S17" s="173"/>
      <c r="T17" s="172"/>
      <c r="U17" s="170"/>
      <c r="V17" s="170"/>
      <c r="W17" s="173"/>
      <c r="X17" s="176"/>
      <c r="Y17" s="173"/>
      <c r="Z17" s="171">
        <f t="shared" si="1"/>
        <v>0</v>
      </c>
    </row>
    <row r="18" spans="1:26" ht="15.95" customHeight="1" x14ac:dyDescent="0.25">
      <c r="A18" s="170" t="s">
        <v>245</v>
      </c>
      <c r="B18" s="189"/>
      <c r="C18" s="186">
        <v>44.4</v>
      </c>
      <c r="D18" s="182"/>
      <c r="E18" s="182"/>
      <c r="F18" s="184"/>
      <c r="G18" s="179">
        <v>92.2</v>
      </c>
      <c r="H18" s="182"/>
      <c r="I18" s="170">
        <v>20</v>
      </c>
      <c r="J18" s="173"/>
      <c r="K18" s="176"/>
      <c r="L18" s="184"/>
      <c r="M18" s="185">
        <f t="shared" si="0"/>
        <v>156.6</v>
      </c>
      <c r="N18" s="179" t="s">
        <v>245</v>
      </c>
      <c r="O18" s="178"/>
      <c r="P18" s="186"/>
      <c r="Q18" s="182"/>
      <c r="R18" s="178"/>
      <c r="S18" s="184"/>
      <c r="T18" s="179"/>
      <c r="U18" s="182"/>
      <c r="V18" s="182"/>
      <c r="W18" s="184"/>
      <c r="X18" s="186"/>
      <c r="Y18" s="184"/>
      <c r="Z18" s="181">
        <f t="shared" si="1"/>
        <v>0</v>
      </c>
    </row>
    <row r="19" spans="1:26" ht="15.95" customHeight="1" x14ac:dyDescent="0.25">
      <c r="A19" s="319" t="s">
        <v>244</v>
      </c>
      <c r="B19" s="320"/>
      <c r="C19" s="176"/>
      <c r="D19" s="170"/>
      <c r="E19" s="170"/>
      <c r="F19" s="173"/>
      <c r="G19" s="172"/>
      <c r="H19" s="170"/>
      <c r="I19" s="170"/>
      <c r="J19" s="173"/>
      <c r="K19" s="176">
        <v>6.9</v>
      </c>
      <c r="L19" s="173"/>
      <c r="M19" s="175">
        <f t="shared" si="0"/>
        <v>6.9</v>
      </c>
      <c r="N19" s="172" t="s">
        <v>244</v>
      </c>
      <c r="O19" s="174"/>
      <c r="P19" s="176">
        <v>80</v>
      </c>
      <c r="Q19" s="170"/>
      <c r="R19" s="174"/>
      <c r="S19" s="173"/>
      <c r="T19" s="172"/>
      <c r="U19" s="170"/>
      <c r="V19" s="170"/>
      <c r="W19" s="173"/>
      <c r="X19" s="176">
        <v>4.05</v>
      </c>
      <c r="Y19" s="173"/>
      <c r="Z19" s="171">
        <f t="shared" si="1"/>
        <v>84.05</v>
      </c>
    </row>
    <row r="20" spans="1:26" ht="15.95" customHeight="1" thickBot="1" x14ac:dyDescent="0.3">
      <c r="A20" s="170" t="s">
        <v>292</v>
      </c>
      <c r="B20" s="189"/>
      <c r="C20" s="186"/>
      <c r="D20" s="182"/>
      <c r="E20" s="182"/>
      <c r="F20" s="184"/>
      <c r="G20" s="179"/>
      <c r="H20" s="182"/>
      <c r="I20" s="170"/>
      <c r="J20" s="173"/>
      <c r="K20" s="176"/>
      <c r="L20" s="184"/>
      <c r="M20" s="185">
        <f t="shared" si="0"/>
        <v>0</v>
      </c>
      <c r="N20" s="179" t="s">
        <v>291</v>
      </c>
      <c r="O20" s="178"/>
      <c r="P20" s="186"/>
      <c r="Q20" s="182"/>
      <c r="R20" s="178"/>
      <c r="S20" s="184"/>
      <c r="T20" s="179"/>
      <c r="U20" s="182"/>
      <c r="V20" s="182"/>
      <c r="W20" s="184"/>
      <c r="X20" s="186"/>
      <c r="Y20" s="184"/>
      <c r="Z20" s="181">
        <f t="shared" si="1"/>
        <v>0</v>
      </c>
    </row>
    <row r="21" spans="1:26" ht="15.95" customHeight="1" thickBot="1" x14ac:dyDescent="0.3">
      <c r="A21" s="319" t="s">
        <v>242</v>
      </c>
      <c r="B21" s="320"/>
      <c r="C21" s="176"/>
      <c r="D21" s="170"/>
      <c r="E21" s="170"/>
      <c r="F21" s="173"/>
      <c r="G21" s="172">
        <v>200</v>
      </c>
      <c r="H21" s="170"/>
      <c r="I21" s="170"/>
      <c r="J21" s="173"/>
      <c r="K21" s="176"/>
      <c r="L21" s="173"/>
      <c r="M21" s="217">
        <f t="shared" si="0"/>
        <v>200</v>
      </c>
      <c r="N21" s="174" t="s">
        <v>242</v>
      </c>
      <c r="O21" s="174"/>
      <c r="P21" s="176"/>
      <c r="Q21" s="170"/>
      <c r="R21" s="174"/>
      <c r="S21" s="173"/>
      <c r="T21" s="172"/>
      <c r="U21" s="170"/>
      <c r="V21" s="170"/>
      <c r="W21" s="173"/>
      <c r="X21" s="176"/>
      <c r="Y21" s="173"/>
      <c r="Z21" s="237">
        <f t="shared" si="1"/>
        <v>0</v>
      </c>
    </row>
    <row r="22" spans="1:26" ht="15.95" customHeight="1" x14ac:dyDescent="0.25">
      <c r="A22" s="320" t="s">
        <v>290</v>
      </c>
      <c r="B22" s="322"/>
      <c r="C22" s="176"/>
      <c r="D22" s="170"/>
      <c r="E22" s="170"/>
      <c r="F22" s="173"/>
      <c r="G22" s="176"/>
      <c r="H22" s="170"/>
      <c r="I22" s="170"/>
      <c r="J22" s="173"/>
      <c r="K22" s="176"/>
      <c r="L22" s="173"/>
      <c r="M22" s="204">
        <f t="shared" si="0"/>
        <v>0</v>
      </c>
      <c r="N22" s="180" t="s">
        <v>274</v>
      </c>
      <c r="O22" s="189"/>
      <c r="P22" s="176"/>
      <c r="Q22" s="170"/>
      <c r="R22" s="170"/>
      <c r="S22" s="173"/>
      <c r="T22" s="176"/>
      <c r="U22" s="170"/>
      <c r="V22" s="170"/>
      <c r="W22" s="173"/>
      <c r="X22" s="176"/>
      <c r="Y22" s="173"/>
      <c r="Z22" s="217">
        <f t="shared" si="1"/>
        <v>0</v>
      </c>
    </row>
    <row r="23" spans="1:26" ht="15.95" customHeight="1" x14ac:dyDescent="0.25">
      <c r="A23" s="170" t="s">
        <v>273</v>
      </c>
      <c r="B23" s="189"/>
      <c r="C23" s="176"/>
      <c r="D23" s="170">
        <v>10</v>
      </c>
      <c r="E23" s="170"/>
      <c r="F23" s="173"/>
      <c r="G23" s="176"/>
      <c r="H23" s="170">
        <v>7</v>
      </c>
      <c r="I23" s="170"/>
      <c r="J23" s="173"/>
      <c r="K23" s="176"/>
      <c r="L23" s="173"/>
      <c r="M23" s="204">
        <f t="shared" si="0"/>
        <v>17</v>
      </c>
      <c r="N23" s="180" t="s">
        <v>273</v>
      </c>
      <c r="O23" s="189"/>
      <c r="P23" s="176"/>
      <c r="Q23" s="170"/>
      <c r="R23" s="170"/>
      <c r="S23" s="173"/>
      <c r="T23" s="176">
        <v>5</v>
      </c>
      <c r="U23" s="170">
        <v>5.25</v>
      </c>
      <c r="V23" s="170"/>
      <c r="W23" s="173"/>
      <c r="X23" s="176"/>
      <c r="Y23" s="173"/>
      <c r="Z23" s="204">
        <f t="shared" si="1"/>
        <v>10.25</v>
      </c>
    </row>
    <row r="24" spans="1:26" ht="15.95" customHeight="1" x14ac:dyDescent="0.25">
      <c r="A24" s="320" t="s">
        <v>237</v>
      </c>
      <c r="B24" s="322"/>
      <c r="C24" s="176">
        <v>2</v>
      </c>
      <c r="D24" s="170"/>
      <c r="E24" s="170"/>
      <c r="F24" s="173"/>
      <c r="G24" s="172">
        <v>1.9</v>
      </c>
      <c r="H24" s="170">
        <v>3</v>
      </c>
      <c r="I24" s="170">
        <v>2</v>
      </c>
      <c r="J24" s="173"/>
      <c r="K24" s="176">
        <v>0.8</v>
      </c>
      <c r="L24" s="173"/>
      <c r="M24" s="204">
        <f t="shared" si="0"/>
        <v>9.7000000000000011</v>
      </c>
      <c r="N24" s="174" t="s">
        <v>237</v>
      </c>
      <c r="O24" s="174"/>
      <c r="P24" s="176">
        <v>1</v>
      </c>
      <c r="Q24" s="170"/>
      <c r="R24" s="174"/>
      <c r="S24" s="173"/>
      <c r="T24" s="172">
        <v>3</v>
      </c>
      <c r="U24" s="170">
        <v>1</v>
      </c>
      <c r="V24" s="170">
        <v>2</v>
      </c>
      <c r="W24" s="173"/>
      <c r="X24" s="176">
        <v>1.6</v>
      </c>
      <c r="Y24" s="173"/>
      <c r="Z24" s="204">
        <f t="shared" si="1"/>
        <v>8.6</v>
      </c>
    </row>
    <row r="25" spans="1:26" ht="15.95" customHeight="1" x14ac:dyDescent="0.25">
      <c r="A25" s="170" t="s">
        <v>272</v>
      </c>
      <c r="B25" s="189"/>
      <c r="C25" s="176"/>
      <c r="D25" s="170"/>
      <c r="E25" s="170"/>
      <c r="F25" s="173"/>
      <c r="G25" s="176">
        <v>4</v>
      </c>
      <c r="H25" s="170"/>
      <c r="I25" s="170"/>
      <c r="J25" s="173"/>
      <c r="K25" s="176">
        <v>64</v>
      </c>
      <c r="L25" s="173"/>
      <c r="M25" s="204">
        <f t="shared" si="0"/>
        <v>68</v>
      </c>
      <c r="N25" s="180" t="s">
        <v>272</v>
      </c>
      <c r="O25" s="189"/>
      <c r="P25" s="176"/>
      <c r="Q25" s="170"/>
      <c r="R25" s="170"/>
      <c r="S25" s="173"/>
      <c r="T25" s="176"/>
      <c r="U25" s="170">
        <v>5</v>
      </c>
      <c r="V25" s="170"/>
      <c r="W25" s="173"/>
      <c r="X25" s="176">
        <v>84.7</v>
      </c>
      <c r="Y25" s="173"/>
      <c r="Z25" s="204">
        <f t="shared" si="1"/>
        <v>89.7</v>
      </c>
    </row>
    <row r="26" spans="1:26" ht="15.95" customHeight="1" x14ac:dyDescent="0.25">
      <c r="A26" s="170" t="s">
        <v>271</v>
      </c>
      <c r="B26" s="189"/>
      <c r="C26" s="176"/>
      <c r="D26" s="170"/>
      <c r="E26" s="170"/>
      <c r="F26" s="173"/>
      <c r="G26" s="176"/>
      <c r="H26" s="170"/>
      <c r="I26" s="170"/>
      <c r="J26" s="173"/>
      <c r="K26" s="176"/>
      <c r="L26" s="173"/>
      <c r="M26" s="204">
        <f t="shared" si="0"/>
        <v>0</v>
      </c>
      <c r="N26" s="180" t="s">
        <v>271</v>
      </c>
      <c r="O26" s="189"/>
      <c r="P26" s="176"/>
      <c r="Q26" s="170"/>
      <c r="R26" s="170"/>
      <c r="S26" s="173"/>
      <c r="T26" s="176"/>
      <c r="U26" s="170"/>
      <c r="V26" s="170"/>
      <c r="W26" s="173"/>
      <c r="X26" s="176"/>
      <c r="Y26" s="173"/>
      <c r="Z26" s="204">
        <f t="shared" si="1"/>
        <v>0</v>
      </c>
    </row>
    <row r="27" spans="1:26" ht="15.95" customHeight="1" x14ac:dyDescent="0.25">
      <c r="A27" s="170" t="s">
        <v>283</v>
      </c>
      <c r="B27" s="189"/>
      <c r="C27" s="176"/>
      <c r="D27" s="170"/>
      <c r="E27" s="170"/>
      <c r="F27" s="173"/>
      <c r="G27" s="176"/>
      <c r="H27" s="170"/>
      <c r="I27" s="170"/>
      <c r="J27" s="173"/>
      <c r="K27" s="176"/>
      <c r="L27" s="173">
        <v>200</v>
      </c>
      <c r="M27" s="204">
        <f t="shared" si="0"/>
        <v>200</v>
      </c>
      <c r="N27" s="180" t="s">
        <v>269</v>
      </c>
      <c r="O27" s="189"/>
      <c r="P27" s="176"/>
      <c r="Q27" s="170"/>
      <c r="R27" s="170"/>
      <c r="S27" s="173"/>
      <c r="T27" s="176"/>
      <c r="U27" s="170"/>
      <c r="V27" s="170"/>
      <c r="W27" s="173"/>
      <c r="X27" s="176"/>
      <c r="Y27" s="173">
        <v>200</v>
      </c>
      <c r="Z27" s="204">
        <f t="shared" si="1"/>
        <v>200</v>
      </c>
    </row>
    <row r="28" spans="1:26" ht="15.95" customHeight="1" x14ac:dyDescent="0.25">
      <c r="A28" s="170" t="s">
        <v>268</v>
      </c>
      <c r="B28" s="189"/>
      <c r="C28" s="176"/>
      <c r="D28" s="170"/>
      <c r="E28" s="170"/>
      <c r="F28" s="173"/>
      <c r="G28" s="176">
        <v>1</v>
      </c>
      <c r="H28" s="170"/>
      <c r="I28" s="170"/>
      <c r="J28" s="173"/>
      <c r="K28" s="176"/>
      <c r="L28" s="173"/>
      <c r="M28" s="204">
        <f t="shared" si="0"/>
        <v>1</v>
      </c>
      <c r="N28" s="180" t="s">
        <v>268</v>
      </c>
      <c r="O28" s="189"/>
      <c r="P28" s="176"/>
      <c r="Q28" s="170"/>
      <c r="R28" s="170"/>
      <c r="S28" s="173"/>
      <c r="T28" s="176"/>
      <c r="U28" s="170"/>
      <c r="V28" s="170"/>
      <c r="W28" s="173"/>
      <c r="X28" s="176"/>
      <c r="Y28" s="173"/>
      <c r="Z28" s="204">
        <f t="shared" si="1"/>
        <v>0</v>
      </c>
    </row>
    <row r="29" spans="1:26" ht="15.95" customHeight="1" thickBot="1" x14ac:dyDescent="0.3">
      <c r="A29" s="170" t="s">
        <v>267</v>
      </c>
      <c r="B29" s="189"/>
      <c r="C29" s="192"/>
      <c r="D29" s="191"/>
      <c r="E29" s="191"/>
      <c r="F29" s="190"/>
      <c r="G29" s="192"/>
      <c r="H29" s="191"/>
      <c r="I29" s="191"/>
      <c r="J29" s="190"/>
      <c r="K29" s="192">
        <v>2.2999999999999998</v>
      </c>
      <c r="L29" s="190"/>
      <c r="M29" s="200">
        <f t="shared" si="0"/>
        <v>2.2999999999999998</v>
      </c>
      <c r="N29" s="180" t="s">
        <v>267</v>
      </c>
      <c r="O29" s="189"/>
      <c r="P29" s="192"/>
      <c r="Q29" s="191"/>
      <c r="R29" s="191"/>
      <c r="S29" s="190"/>
      <c r="T29" s="192"/>
      <c r="U29" s="191"/>
      <c r="V29" s="191"/>
      <c r="W29" s="190"/>
      <c r="X29" s="192">
        <v>2.46</v>
      </c>
      <c r="Y29" s="190"/>
      <c r="Z29" s="200">
        <f t="shared" si="1"/>
        <v>2.46</v>
      </c>
    </row>
    <row r="30" spans="1:26" ht="30.75" customHeight="1" x14ac:dyDescent="0.25"/>
    <row r="31" spans="1:26" ht="15.95" customHeight="1" thickBot="1" x14ac:dyDescent="0.3">
      <c r="A31" t="s">
        <v>22</v>
      </c>
      <c r="C31" s="323" t="s">
        <v>262</v>
      </c>
      <c r="D31" s="323"/>
      <c r="E31" s="323"/>
      <c r="F31" s="323"/>
      <c r="G31" s="323" t="s">
        <v>261</v>
      </c>
      <c r="H31" s="323"/>
      <c r="I31" s="323"/>
      <c r="J31" s="323"/>
      <c r="K31" s="323" t="s">
        <v>278</v>
      </c>
      <c r="L31" s="323"/>
      <c r="M31" s="224"/>
      <c r="N31" t="s">
        <v>289</v>
      </c>
      <c r="P31" t="s">
        <v>262</v>
      </c>
      <c r="T31" t="s">
        <v>261</v>
      </c>
      <c r="X31" s="323" t="s">
        <v>278</v>
      </c>
      <c r="Y31" s="323"/>
    </row>
    <row r="32" spans="1:26" ht="15.95" customHeight="1" x14ac:dyDescent="0.25">
      <c r="A32" s="170" t="s">
        <v>277</v>
      </c>
      <c r="B32" s="189"/>
      <c r="C32" s="222"/>
      <c r="D32" s="219"/>
      <c r="E32" s="219"/>
      <c r="F32" s="223"/>
      <c r="G32" s="220"/>
      <c r="H32" s="219"/>
      <c r="I32" s="219"/>
      <c r="J32" s="223"/>
      <c r="K32" s="222"/>
      <c r="L32" s="223"/>
      <c r="M32" s="175">
        <f t="shared" ref="M32:M59" si="2">SUM(C32:L32)</f>
        <v>0</v>
      </c>
      <c r="N32" s="172" t="s">
        <v>277</v>
      </c>
      <c r="O32" s="174"/>
      <c r="P32" s="222"/>
      <c r="Q32" s="219"/>
      <c r="R32" s="221"/>
      <c r="S32" s="233"/>
      <c r="T32" s="220"/>
      <c r="U32" s="219"/>
      <c r="V32" s="219"/>
      <c r="W32" s="223"/>
      <c r="X32" s="222"/>
      <c r="Y32" s="223"/>
      <c r="Z32" s="171">
        <f>SUM(P32:Y32)</f>
        <v>0</v>
      </c>
    </row>
    <row r="33" spans="1:26" ht="15.95" customHeight="1" x14ac:dyDescent="0.25">
      <c r="A33" s="319" t="s">
        <v>259</v>
      </c>
      <c r="B33" s="320"/>
      <c r="C33" s="176">
        <v>20</v>
      </c>
      <c r="D33" s="170"/>
      <c r="E33" s="170"/>
      <c r="F33" s="173"/>
      <c r="G33" s="172"/>
      <c r="H33" s="170">
        <v>2.5</v>
      </c>
      <c r="I33" s="170"/>
      <c r="J33" s="173"/>
      <c r="K33" s="176">
        <v>4.17</v>
      </c>
      <c r="L33" s="173"/>
      <c r="M33" s="175">
        <f t="shared" si="2"/>
        <v>26.67</v>
      </c>
      <c r="N33" s="172" t="s">
        <v>259</v>
      </c>
      <c r="O33" s="174"/>
      <c r="P33" s="176">
        <v>20</v>
      </c>
      <c r="Q33" s="170">
        <v>10</v>
      </c>
      <c r="R33" s="174"/>
      <c r="S33" s="189"/>
      <c r="T33" s="172">
        <v>20</v>
      </c>
      <c r="U33" s="170">
        <v>2.5</v>
      </c>
      <c r="V33" s="170"/>
      <c r="W33" s="173"/>
      <c r="X33" s="176">
        <v>9.1</v>
      </c>
      <c r="Y33" s="173">
        <v>2.94</v>
      </c>
      <c r="Z33" s="171">
        <f>SUM(P33:Y33)</f>
        <v>64.540000000000006</v>
      </c>
    </row>
    <row r="34" spans="1:26" ht="15.95" customHeight="1" x14ac:dyDescent="0.25">
      <c r="A34" s="170" t="s">
        <v>258</v>
      </c>
      <c r="B34" s="189"/>
      <c r="C34" s="186"/>
      <c r="D34" s="182"/>
      <c r="E34" s="182"/>
      <c r="F34" s="184"/>
      <c r="G34" s="179">
        <v>46.5</v>
      </c>
      <c r="H34" s="182">
        <v>20</v>
      </c>
      <c r="I34" s="170">
        <v>64</v>
      </c>
      <c r="J34" s="173"/>
      <c r="K34" s="176"/>
      <c r="L34" s="184"/>
      <c r="M34" s="185">
        <f t="shared" si="2"/>
        <v>130.5</v>
      </c>
      <c r="N34" s="179" t="s">
        <v>258</v>
      </c>
      <c r="O34" s="178"/>
      <c r="P34" s="186"/>
      <c r="Q34" s="182"/>
      <c r="R34" s="178"/>
      <c r="S34" s="216"/>
      <c r="T34" s="179"/>
      <c r="U34" s="182"/>
      <c r="V34" s="182">
        <v>120</v>
      </c>
      <c r="W34" s="184"/>
      <c r="X34" s="186"/>
      <c r="Y34" s="184"/>
      <c r="Z34" s="181">
        <f>SUM(T34:Y34)</f>
        <v>120</v>
      </c>
    </row>
    <row r="35" spans="1:26" ht="15.95" customHeight="1" x14ac:dyDescent="0.25">
      <c r="A35" s="319" t="s">
        <v>257</v>
      </c>
      <c r="B35" s="320"/>
      <c r="C35" s="238">
        <v>100</v>
      </c>
      <c r="D35" s="213"/>
      <c r="E35" s="213"/>
      <c r="F35" s="212"/>
      <c r="G35" s="214">
        <v>25</v>
      </c>
      <c r="H35" s="213">
        <v>80</v>
      </c>
      <c r="I35" s="170">
        <v>90.4</v>
      </c>
      <c r="J35" s="173"/>
      <c r="K35" s="176"/>
      <c r="L35" s="212"/>
      <c r="M35" s="211">
        <f t="shared" si="2"/>
        <v>295.39999999999998</v>
      </c>
      <c r="N35" s="214" t="s">
        <v>257</v>
      </c>
      <c r="O35" s="245"/>
      <c r="P35" s="238"/>
      <c r="Q35" s="213"/>
      <c r="R35" s="245"/>
      <c r="S35" s="244"/>
      <c r="T35" s="214"/>
      <c r="U35" s="213"/>
      <c r="V35" s="213">
        <v>12</v>
      </c>
      <c r="W35" s="212"/>
      <c r="X35" s="238"/>
      <c r="Y35" s="212"/>
      <c r="Z35" s="171">
        <f t="shared" ref="Z35:Z59" si="3">SUM(P35:Y35)</f>
        <v>12</v>
      </c>
    </row>
    <row r="36" spans="1:26" ht="15.95" customHeight="1" x14ac:dyDescent="0.25">
      <c r="A36" s="170" t="s">
        <v>276</v>
      </c>
      <c r="B36" s="189"/>
      <c r="C36" s="176">
        <v>6</v>
      </c>
      <c r="D36" s="170"/>
      <c r="E36" s="170"/>
      <c r="F36" s="173"/>
      <c r="G36" s="176">
        <v>15</v>
      </c>
      <c r="H36" s="170">
        <v>5</v>
      </c>
      <c r="I36" s="170">
        <v>10</v>
      </c>
      <c r="J36" s="173">
        <v>8</v>
      </c>
      <c r="K36" s="176">
        <v>3.61</v>
      </c>
      <c r="L36" s="173"/>
      <c r="M36" s="202">
        <f t="shared" si="2"/>
        <v>47.61</v>
      </c>
      <c r="N36" s="170" t="s">
        <v>276</v>
      </c>
      <c r="O36" s="189"/>
      <c r="P36" s="176"/>
      <c r="Q36" s="170">
        <v>4.2</v>
      </c>
      <c r="R36" s="170"/>
      <c r="S36" s="189"/>
      <c r="T36" s="176"/>
      <c r="U36" s="170"/>
      <c r="V36" s="170">
        <v>6.1</v>
      </c>
      <c r="W36" s="173"/>
      <c r="X36" s="176">
        <v>4.0599999999999996</v>
      </c>
      <c r="Y36" s="173"/>
      <c r="Z36" s="202">
        <f t="shared" si="3"/>
        <v>14.36</v>
      </c>
    </row>
    <row r="37" spans="1:26" ht="15.95" customHeight="1" x14ac:dyDescent="0.25">
      <c r="A37" s="320" t="s">
        <v>255</v>
      </c>
      <c r="B37" s="322"/>
      <c r="C37" s="176"/>
      <c r="D37" s="170"/>
      <c r="E37" s="170"/>
      <c r="F37" s="173"/>
      <c r="G37" s="176"/>
      <c r="H37" s="170"/>
      <c r="I37" s="170"/>
      <c r="J37" s="173"/>
      <c r="K37" s="176"/>
      <c r="L37" s="173"/>
      <c r="M37" s="202">
        <f t="shared" si="2"/>
        <v>0</v>
      </c>
      <c r="N37" s="320" t="s">
        <v>255</v>
      </c>
      <c r="O37" s="322"/>
      <c r="P37" s="176"/>
      <c r="Q37" s="170"/>
      <c r="R37" s="170"/>
      <c r="S37" s="189"/>
      <c r="T37" s="176"/>
      <c r="U37" s="170"/>
      <c r="V37" s="170"/>
      <c r="W37" s="173"/>
      <c r="X37" s="176"/>
      <c r="Y37" s="173"/>
      <c r="Z37" s="202">
        <f t="shared" si="3"/>
        <v>0</v>
      </c>
    </row>
    <row r="38" spans="1:26" ht="15.95" customHeight="1" x14ac:dyDescent="0.25">
      <c r="A38" s="319" t="s">
        <v>254</v>
      </c>
      <c r="B38" s="320"/>
      <c r="C38" s="209">
        <v>74</v>
      </c>
      <c r="D38" s="207"/>
      <c r="E38" s="207"/>
      <c r="F38" s="206"/>
      <c r="G38" s="208"/>
      <c r="H38" s="207"/>
      <c r="I38" s="170"/>
      <c r="J38" s="173"/>
      <c r="K38" s="176"/>
      <c r="L38" s="206"/>
      <c r="M38" s="205">
        <f t="shared" si="2"/>
        <v>74</v>
      </c>
      <c r="N38" s="208" t="s">
        <v>254</v>
      </c>
      <c r="O38" s="243"/>
      <c r="P38" s="209"/>
      <c r="Q38" s="207"/>
      <c r="R38" s="243"/>
      <c r="S38" s="210"/>
      <c r="T38" s="208"/>
      <c r="U38" s="207"/>
      <c r="V38" s="207">
        <v>79</v>
      </c>
      <c r="W38" s="206"/>
      <c r="X38" s="209"/>
      <c r="Y38" s="206"/>
      <c r="Z38" s="171">
        <f t="shared" si="3"/>
        <v>79</v>
      </c>
    </row>
    <row r="39" spans="1:26" ht="15.95" customHeight="1" x14ac:dyDescent="0.25">
      <c r="A39" s="319" t="s">
        <v>253</v>
      </c>
      <c r="B39" s="320"/>
      <c r="C39" s="186"/>
      <c r="D39" s="182"/>
      <c r="E39" s="182"/>
      <c r="F39" s="184"/>
      <c r="G39" s="179"/>
      <c r="H39" s="182"/>
      <c r="I39" s="170"/>
      <c r="J39" s="173"/>
      <c r="K39" s="176"/>
      <c r="L39" s="184"/>
      <c r="M39" s="185">
        <f t="shared" si="2"/>
        <v>0</v>
      </c>
      <c r="N39" s="179" t="s">
        <v>253</v>
      </c>
      <c r="O39" s="178"/>
      <c r="P39" s="186">
        <v>150</v>
      </c>
      <c r="Q39" s="182"/>
      <c r="R39" s="178"/>
      <c r="S39" s="216"/>
      <c r="T39" s="179"/>
      <c r="U39" s="182"/>
      <c r="V39" s="182"/>
      <c r="W39" s="184"/>
      <c r="X39" s="186">
        <v>37.700000000000003</v>
      </c>
      <c r="Y39" s="184"/>
      <c r="Z39" s="181">
        <f t="shared" si="3"/>
        <v>187.7</v>
      </c>
    </row>
    <row r="40" spans="1:26" ht="15.95" customHeight="1" x14ac:dyDescent="0.25">
      <c r="A40" s="319" t="s">
        <v>252</v>
      </c>
      <c r="B40" s="320"/>
      <c r="C40" s="176"/>
      <c r="D40" s="170"/>
      <c r="E40" s="170"/>
      <c r="F40" s="173"/>
      <c r="G40" s="172"/>
      <c r="H40" s="170"/>
      <c r="I40" s="170"/>
      <c r="J40" s="173"/>
      <c r="K40" s="176"/>
      <c r="L40" s="173"/>
      <c r="M40" s="175">
        <f t="shared" si="2"/>
        <v>0</v>
      </c>
      <c r="N40" s="172" t="s">
        <v>252</v>
      </c>
      <c r="O40" s="174"/>
      <c r="P40" s="176">
        <v>30</v>
      </c>
      <c r="Q40" s="170"/>
      <c r="R40" s="174"/>
      <c r="S40" s="189"/>
      <c r="T40" s="172"/>
      <c r="U40" s="170"/>
      <c r="V40" s="170"/>
      <c r="W40" s="173"/>
      <c r="X40" s="176"/>
      <c r="Y40" s="173"/>
      <c r="Z40" s="171">
        <f t="shared" si="3"/>
        <v>30</v>
      </c>
    </row>
    <row r="41" spans="1:26" ht="15.95" customHeight="1" x14ac:dyDescent="0.25">
      <c r="A41" s="170" t="s">
        <v>251</v>
      </c>
      <c r="B41" s="189"/>
      <c r="C41" s="186">
        <v>50</v>
      </c>
      <c r="D41" s="182"/>
      <c r="E41" s="182"/>
      <c r="F41" s="184"/>
      <c r="G41" s="179"/>
      <c r="H41" s="182"/>
      <c r="I41" s="170"/>
      <c r="J41" s="173"/>
      <c r="K41" s="176"/>
      <c r="L41" s="184"/>
      <c r="M41" s="185">
        <f t="shared" si="2"/>
        <v>50</v>
      </c>
      <c r="N41" s="179" t="s">
        <v>251</v>
      </c>
      <c r="O41" s="178"/>
      <c r="P41" s="186">
        <v>30</v>
      </c>
      <c r="Q41" s="182"/>
      <c r="R41" s="178"/>
      <c r="S41" s="216"/>
      <c r="T41" s="179"/>
      <c r="U41" s="182">
        <v>125</v>
      </c>
      <c r="V41" s="182"/>
      <c r="W41" s="184"/>
      <c r="X41" s="186"/>
      <c r="Y41" s="184"/>
      <c r="Z41" s="181">
        <f t="shared" si="3"/>
        <v>155</v>
      </c>
    </row>
    <row r="42" spans="1:26" ht="15.95" customHeight="1" x14ac:dyDescent="0.25">
      <c r="A42" s="319" t="s">
        <v>250</v>
      </c>
      <c r="B42" s="320"/>
      <c r="C42" s="176"/>
      <c r="D42" s="170"/>
      <c r="E42" s="170"/>
      <c r="F42" s="173"/>
      <c r="G42" s="172"/>
      <c r="H42" s="170"/>
      <c r="I42" s="170"/>
      <c r="J42" s="173"/>
      <c r="K42" s="176">
        <v>27.18</v>
      </c>
      <c r="L42" s="173"/>
      <c r="M42" s="175">
        <f t="shared" si="2"/>
        <v>27.18</v>
      </c>
      <c r="N42" s="172" t="s">
        <v>250</v>
      </c>
      <c r="O42" s="174"/>
      <c r="P42" s="176"/>
      <c r="Q42" s="170">
        <v>140</v>
      </c>
      <c r="R42" s="174"/>
      <c r="S42" s="189"/>
      <c r="T42" s="172"/>
      <c r="U42" s="170"/>
      <c r="V42" s="170"/>
      <c r="W42" s="173"/>
      <c r="X42" s="176"/>
      <c r="Y42" s="173"/>
      <c r="Z42" s="171">
        <f t="shared" si="3"/>
        <v>140</v>
      </c>
    </row>
    <row r="43" spans="1:26" ht="15.95" customHeight="1" x14ac:dyDescent="0.25">
      <c r="A43" s="319" t="s">
        <v>249</v>
      </c>
      <c r="B43" s="320"/>
      <c r="C43" s="186">
        <v>50</v>
      </c>
      <c r="D43" s="182">
        <v>18</v>
      </c>
      <c r="E43" s="182">
        <v>10</v>
      </c>
      <c r="F43" s="184"/>
      <c r="G43" s="179"/>
      <c r="H43" s="182"/>
      <c r="I43" s="170"/>
      <c r="J43" s="173">
        <v>10</v>
      </c>
      <c r="K43" s="176"/>
      <c r="L43" s="184"/>
      <c r="M43" s="185">
        <f t="shared" si="2"/>
        <v>88</v>
      </c>
      <c r="N43" s="179" t="s">
        <v>249</v>
      </c>
      <c r="O43" s="178"/>
      <c r="P43" s="186">
        <v>50</v>
      </c>
      <c r="Q43" s="182">
        <v>5</v>
      </c>
      <c r="R43" s="178"/>
      <c r="S43" s="178"/>
      <c r="T43" s="179"/>
      <c r="U43" s="182"/>
      <c r="V43" s="182"/>
      <c r="W43" s="184"/>
      <c r="X43" s="186"/>
      <c r="Y43" s="184"/>
      <c r="Z43" s="181">
        <f t="shared" si="3"/>
        <v>55</v>
      </c>
    </row>
    <row r="44" spans="1:26" ht="15.95" customHeight="1" x14ac:dyDescent="0.25">
      <c r="A44" s="170" t="s">
        <v>275</v>
      </c>
      <c r="B44" s="189"/>
      <c r="C44" s="176"/>
      <c r="D44" s="170"/>
      <c r="E44" s="170"/>
      <c r="F44" s="173"/>
      <c r="G44" s="172"/>
      <c r="H44" s="170"/>
      <c r="I44" s="170"/>
      <c r="J44" s="173"/>
      <c r="K44" s="176"/>
      <c r="L44" s="173"/>
      <c r="M44" s="175">
        <f t="shared" si="2"/>
        <v>0</v>
      </c>
      <c r="N44" s="172" t="s">
        <v>275</v>
      </c>
      <c r="O44" s="174"/>
      <c r="P44" s="176"/>
      <c r="Q44" s="170"/>
      <c r="R44" s="174"/>
      <c r="S44" s="189"/>
      <c r="T44" s="172">
        <v>60</v>
      </c>
      <c r="U44" s="170"/>
      <c r="V44" s="170"/>
      <c r="W44" s="173"/>
      <c r="X44" s="176"/>
      <c r="Y44" s="173"/>
      <c r="Z44" s="171">
        <f t="shared" si="3"/>
        <v>60</v>
      </c>
    </row>
    <row r="45" spans="1:26" ht="15.95" customHeight="1" x14ac:dyDescent="0.25">
      <c r="A45" s="169" t="s">
        <v>286</v>
      </c>
      <c r="B45" s="189"/>
      <c r="C45" s="176">
        <v>2</v>
      </c>
      <c r="D45" s="170"/>
      <c r="E45" s="170"/>
      <c r="F45" s="173"/>
      <c r="G45" s="172"/>
      <c r="H45" s="170"/>
      <c r="I45" s="170"/>
      <c r="J45" s="173"/>
      <c r="K45" s="176"/>
      <c r="L45" s="173"/>
      <c r="M45" s="175">
        <f t="shared" si="2"/>
        <v>2</v>
      </c>
      <c r="N45" s="172" t="s">
        <v>247</v>
      </c>
      <c r="O45" s="174"/>
      <c r="P45" s="176">
        <v>4</v>
      </c>
      <c r="Q45" s="170"/>
      <c r="R45" s="174"/>
      <c r="S45" s="189"/>
      <c r="T45" s="172"/>
      <c r="U45" s="170"/>
      <c r="V45" s="170"/>
      <c r="W45" s="173"/>
      <c r="X45" s="176"/>
      <c r="Y45" s="173"/>
      <c r="Z45" s="171">
        <f t="shared" si="3"/>
        <v>4</v>
      </c>
    </row>
    <row r="46" spans="1:26" ht="15.95" customHeight="1" x14ac:dyDescent="0.25">
      <c r="A46" s="319" t="s">
        <v>246</v>
      </c>
      <c r="B46" s="320"/>
      <c r="C46" s="176"/>
      <c r="D46" s="170"/>
      <c r="E46" s="170"/>
      <c r="F46" s="173"/>
      <c r="G46" s="172"/>
      <c r="H46" s="170">
        <v>10</v>
      </c>
      <c r="I46" s="170"/>
      <c r="J46" s="173"/>
      <c r="K46" s="176"/>
      <c r="L46" s="173"/>
      <c r="M46" s="175">
        <f t="shared" si="2"/>
        <v>10</v>
      </c>
      <c r="N46" s="172" t="s">
        <v>246</v>
      </c>
      <c r="O46" s="174"/>
      <c r="P46" s="176"/>
      <c r="Q46" s="170">
        <v>5</v>
      </c>
      <c r="R46" s="174"/>
      <c r="S46" s="189"/>
      <c r="T46" s="172"/>
      <c r="U46" s="170">
        <v>15</v>
      </c>
      <c r="V46" s="170"/>
      <c r="W46" s="173"/>
      <c r="X46" s="176"/>
      <c r="Y46" s="173"/>
      <c r="Z46" s="171">
        <f t="shared" si="3"/>
        <v>20</v>
      </c>
    </row>
    <row r="47" spans="1:26" ht="15.95" customHeight="1" x14ac:dyDescent="0.25">
      <c r="A47" s="319" t="s">
        <v>245</v>
      </c>
      <c r="B47" s="320"/>
      <c r="C47" s="186"/>
      <c r="D47" s="182"/>
      <c r="E47" s="182"/>
      <c r="F47" s="184"/>
      <c r="G47" s="179"/>
      <c r="H47" s="182"/>
      <c r="I47" s="170"/>
      <c r="J47" s="173"/>
      <c r="K47" s="176"/>
      <c r="L47" s="184"/>
      <c r="M47" s="185">
        <f t="shared" si="2"/>
        <v>0</v>
      </c>
      <c r="N47" s="179" t="s">
        <v>245</v>
      </c>
      <c r="O47" s="178"/>
      <c r="P47" s="186">
        <v>10</v>
      </c>
      <c r="Q47" s="182"/>
      <c r="R47" s="178"/>
      <c r="S47" s="216"/>
      <c r="T47" s="179"/>
      <c r="U47" s="182"/>
      <c r="V47" s="182"/>
      <c r="W47" s="184"/>
      <c r="X47" s="186"/>
      <c r="Y47" s="184"/>
      <c r="Z47" s="181">
        <f t="shared" si="3"/>
        <v>10</v>
      </c>
    </row>
    <row r="48" spans="1:26" ht="15.95" customHeight="1" x14ac:dyDescent="0.25">
      <c r="A48" s="319" t="s">
        <v>244</v>
      </c>
      <c r="B48" s="320"/>
      <c r="C48" s="176"/>
      <c r="D48" s="170"/>
      <c r="E48" s="170"/>
      <c r="F48" s="173"/>
      <c r="G48" s="172"/>
      <c r="H48" s="170"/>
      <c r="I48" s="170"/>
      <c r="J48" s="173">
        <v>6</v>
      </c>
      <c r="K48" s="176">
        <v>6.7</v>
      </c>
      <c r="L48" s="173"/>
      <c r="M48" s="175">
        <f t="shared" si="2"/>
        <v>12.7</v>
      </c>
      <c r="N48" s="172" t="s">
        <v>244</v>
      </c>
      <c r="O48" s="174"/>
      <c r="P48" s="176"/>
      <c r="Q48" s="170">
        <v>4</v>
      </c>
      <c r="R48" s="174"/>
      <c r="S48" s="189"/>
      <c r="T48" s="172"/>
      <c r="U48" s="170"/>
      <c r="V48" s="170"/>
      <c r="W48" s="173"/>
      <c r="X48" s="176">
        <v>6.42</v>
      </c>
      <c r="Y48" s="173"/>
      <c r="Z48" s="171">
        <f t="shared" si="3"/>
        <v>10.42</v>
      </c>
    </row>
    <row r="49" spans="1:26" ht="15.95" customHeight="1" x14ac:dyDescent="0.25">
      <c r="A49" s="170" t="s">
        <v>243</v>
      </c>
      <c r="B49" s="189"/>
      <c r="C49" s="186"/>
      <c r="D49" s="182"/>
      <c r="E49" s="182"/>
      <c r="F49" s="184"/>
      <c r="G49" s="179"/>
      <c r="H49" s="182"/>
      <c r="I49" s="170"/>
      <c r="J49" s="173"/>
      <c r="K49" s="176"/>
      <c r="L49" s="184"/>
      <c r="M49" s="185">
        <f t="shared" si="2"/>
        <v>0</v>
      </c>
      <c r="N49" s="179" t="s">
        <v>243</v>
      </c>
      <c r="O49" s="178"/>
      <c r="P49" s="186"/>
      <c r="Q49" s="182"/>
      <c r="R49" s="178"/>
      <c r="S49" s="216"/>
      <c r="T49" s="179">
        <v>20</v>
      </c>
      <c r="U49" s="182"/>
      <c r="V49" s="182"/>
      <c r="W49" s="184"/>
      <c r="X49" s="186"/>
      <c r="Y49" s="184"/>
      <c r="Z49" s="181">
        <f t="shared" si="3"/>
        <v>20</v>
      </c>
    </row>
    <row r="50" spans="1:26" ht="15.95" customHeight="1" thickBot="1" x14ac:dyDescent="0.3">
      <c r="A50" s="321" t="s">
        <v>242</v>
      </c>
      <c r="B50" s="322"/>
      <c r="C50" s="176"/>
      <c r="D50" s="170"/>
      <c r="E50" s="170"/>
      <c r="F50" s="173"/>
      <c r="G50" s="172"/>
      <c r="H50" s="170"/>
      <c r="I50" s="170"/>
      <c r="J50" s="173">
        <v>200</v>
      </c>
      <c r="K50" s="176"/>
      <c r="L50" s="173"/>
      <c r="M50" s="211">
        <f t="shared" si="2"/>
        <v>200</v>
      </c>
      <c r="N50" s="172" t="s">
        <v>242</v>
      </c>
      <c r="O50" s="174"/>
      <c r="P50" s="176"/>
      <c r="Q50" s="170"/>
      <c r="R50" s="174"/>
      <c r="S50" s="189"/>
      <c r="T50" s="172"/>
      <c r="U50" s="170"/>
      <c r="V50" s="170"/>
      <c r="W50" s="173"/>
      <c r="X50" s="176"/>
      <c r="Y50" s="173"/>
      <c r="Z50" s="171">
        <f t="shared" si="3"/>
        <v>0</v>
      </c>
    </row>
    <row r="51" spans="1:26" ht="15.95" customHeight="1" thickBot="1" x14ac:dyDescent="0.3">
      <c r="A51" s="170" t="s">
        <v>274</v>
      </c>
      <c r="B51" s="189"/>
      <c r="C51" s="176"/>
      <c r="D51" s="170"/>
      <c r="E51" s="170"/>
      <c r="F51" s="173"/>
      <c r="G51" s="176"/>
      <c r="H51" s="170"/>
      <c r="I51" s="170"/>
      <c r="J51" s="173"/>
      <c r="K51" s="176"/>
      <c r="L51" s="173"/>
      <c r="M51" s="217">
        <f t="shared" si="2"/>
        <v>0</v>
      </c>
      <c r="N51" s="180" t="s">
        <v>274</v>
      </c>
      <c r="O51" s="189"/>
      <c r="P51" s="176"/>
      <c r="Q51" s="170"/>
      <c r="R51" s="170"/>
      <c r="S51" s="189"/>
      <c r="T51" s="176">
        <v>30</v>
      </c>
      <c r="U51" s="170"/>
      <c r="V51" s="170"/>
      <c r="W51" s="173"/>
      <c r="X51" s="176"/>
      <c r="Y51" s="173"/>
      <c r="Z51" s="242">
        <f t="shared" si="3"/>
        <v>30</v>
      </c>
    </row>
    <row r="52" spans="1:26" ht="15.95" customHeight="1" x14ac:dyDescent="0.25">
      <c r="A52" s="170" t="s">
        <v>284</v>
      </c>
      <c r="B52" s="189"/>
      <c r="C52" s="176">
        <v>5.25</v>
      </c>
      <c r="D52" s="170">
        <v>10</v>
      </c>
      <c r="E52" s="170"/>
      <c r="F52" s="173"/>
      <c r="G52" s="176"/>
      <c r="H52" s="170"/>
      <c r="I52" s="170"/>
      <c r="J52" s="173">
        <v>5</v>
      </c>
      <c r="K52" s="176"/>
      <c r="L52" s="173"/>
      <c r="M52" s="204">
        <f t="shared" si="2"/>
        <v>20.25</v>
      </c>
      <c r="N52" s="180" t="s">
        <v>273</v>
      </c>
      <c r="O52" s="189"/>
      <c r="P52" s="176"/>
      <c r="Q52" s="170"/>
      <c r="R52" s="170"/>
      <c r="S52" s="189"/>
      <c r="T52" s="176"/>
      <c r="U52" s="170">
        <v>2</v>
      </c>
      <c r="V52" s="170"/>
      <c r="W52" s="173"/>
      <c r="X52" s="176"/>
      <c r="Y52" s="173"/>
      <c r="Z52" s="217">
        <f t="shared" si="3"/>
        <v>2</v>
      </c>
    </row>
    <row r="53" spans="1:26" ht="15.95" customHeight="1" x14ac:dyDescent="0.25">
      <c r="A53" s="319" t="s">
        <v>238</v>
      </c>
      <c r="B53" s="320"/>
      <c r="C53" s="176"/>
      <c r="D53" s="170"/>
      <c r="E53" s="170"/>
      <c r="F53" s="173"/>
      <c r="G53" s="172"/>
      <c r="H53" s="170">
        <v>32</v>
      </c>
      <c r="I53" s="170">
        <v>69</v>
      </c>
      <c r="J53" s="173"/>
      <c r="K53" s="176"/>
      <c r="L53" s="173"/>
      <c r="M53" s="204">
        <f t="shared" si="2"/>
        <v>101</v>
      </c>
      <c r="N53" s="174" t="s">
        <v>238</v>
      </c>
      <c r="O53" s="174"/>
      <c r="P53" s="176"/>
      <c r="Q53" s="170"/>
      <c r="R53" s="174"/>
      <c r="S53" s="189"/>
      <c r="T53" s="172"/>
      <c r="U53" s="170"/>
      <c r="V53" s="170"/>
      <c r="W53" s="173"/>
      <c r="X53" s="176"/>
      <c r="Y53" s="173"/>
      <c r="Z53" s="204">
        <f t="shared" si="3"/>
        <v>0</v>
      </c>
    </row>
    <row r="54" spans="1:26" ht="15.95" customHeight="1" x14ac:dyDescent="0.25">
      <c r="A54" s="320" t="s">
        <v>237</v>
      </c>
      <c r="B54" s="322"/>
      <c r="C54" s="176">
        <v>3</v>
      </c>
      <c r="D54" s="170">
        <v>2</v>
      </c>
      <c r="E54" s="170"/>
      <c r="F54" s="173"/>
      <c r="G54" s="176">
        <v>2</v>
      </c>
      <c r="H54" s="170">
        <v>2</v>
      </c>
      <c r="I54" s="170">
        <v>3</v>
      </c>
      <c r="J54" s="173">
        <v>2</v>
      </c>
      <c r="K54" s="176">
        <v>0.5</v>
      </c>
      <c r="L54" s="173"/>
      <c r="M54" s="204">
        <f t="shared" si="2"/>
        <v>14.5</v>
      </c>
      <c r="N54" s="322" t="s">
        <v>237</v>
      </c>
      <c r="O54" s="322"/>
      <c r="P54" s="176">
        <v>1.41</v>
      </c>
      <c r="Q54" s="170"/>
      <c r="R54" s="170"/>
      <c r="S54" s="189"/>
      <c r="T54" s="176"/>
      <c r="U54" s="170">
        <v>1.5</v>
      </c>
      <c r="V54" s="170">
        <v>2</v>
      </c>
      <c r="W54" s="173"/>
      <c r="X54" s="176">
        <v>0.5</v>
      </c>
      <c r="Y54" s="173"/>
      <c r="Z54" s="204">
        <f t="shared" si="3"/>
        <v>5.41</v>
      </c>
    </row>
    <row r="55" spans="1:26" ht="15.95" customHeight="1" x14ac:dyDescent="0.25">
      <c r="A55" s="170" t="s">
        <v>272</v>
      </c>
      <c r="B55" s="189"/>
      <c r="C55" s="176"/>
      <c r="D55" s="170"/>
      <c r="E55" s="170"/>
      <c r="F55" s="173"/>
      <c r="G55" s="176"/>
      <c r="H55" s="170"/>
      <c r="I55" s="170"/>
      <c r="J55" s="173"/>
      <c r="K55" s="176">
        <v>40.06</v>
      </c>
      <c r="L55" s="173"/>
      <c r="M55" s="204">
        <f t="shared" si="2"/>
        <v>40.06</v>
      </c>
      <c r="N55" s="180" t="s">
        <v>272</v>
      </c>
      <c r="O55" s="189"/>
      <c r="P55" s="176"/>
      <c r="Q55" s="170"/>
      <c r="R55" s="170"/>
      <c r="S55" s="189"/>
      <c r="T55" s="176"/>
      <c r="U55" s="170"/>
      <c r="V55" s="170"/>
      <c r="W55" s="173"/>
      <c r="X55" s="176">
        <v>42.88</v>
      </c>
      <c r="Y55" s="173"/>
      <c r="Z55" s="204">
        <f t="shared" si="3"/>
        <v>42.88</v>
      </c>
    </row>
    <row r="56" spans="1:26" ht="15.95" customHeight="1" x14ac:dyDescent="0.25">
      <c r="A56" s="170" t="s">
        <v>271</v>
      </c>
      <c r="B56" s="189"/>
      <c r="C56" s="176">
        <v>51</v>
      </c>
      <c r="D56" s="170"/>
      <c r="E56" s="170"/>
      <c r="F56" s="173"/>
      <c r="G56" s="176"/>
      <c r="H56" s="170"/>
      <c r="I56" s="170"/>
      <c r="J56" s="173"/>
      <c r="K56" s="176"/>
      <c r="L56" s="173"/>
      <c r="M56" s="204">
        <f t="shared" si="2"/>
        <v>51</v>
      </c>
      <c r="N56" s="180" t="s">
        <v>271</v>
      </c>
      <c r="O56" s="189"/>
      <c r="P56" s="176"/>
      <c r="Q56" s="170"/>
      <c r="R56" s="170"/>
      <c r="S56" s="189"/>
      <c r="T56" s="176"/>
      <c r="U56" s="170"/>
      <c r="V56" s="170"/>
      <c r="W56" s="173"/>
      <c r="X56" s="176"/>
      <c r="Y56" s="173"/>
      <c r="Z56" s="204">
        <f t="shared" si="3"/>
        <v>0</v>
      </c>
    </row>
    <row r="57" spans="1:26" ht="15.95" customHeight="1" x14ac:dyDescent="0.25">
      <c r="A57" s="170" t="s">
        <v>288</v>
      </c>
      <c r="B57" s="189"/>
      <c r="C57" s="176"/>
      <c r="D57" s="170"/>
      <c r="E57" s="170"/>
      <c r="F57" s="173"/>
      <c r="G57" s="176"/>
      <c r="H57" s="170"/>
      <c r="I57" s="170"/>
      <c r="J57" s="173"/>
      <c r="K57" s="176"/>
      <c r="L57" s="173">
        <v>200</v>
      </c>
      <c r="M57" s="204">
        <f t="shared" si="2"/>
        <v>200</v>
      </c>
      <c r="N57" s="180" t="s">
        <v>269</v>
      </c>
      <c r="O57" s="189"/>
      <c r="P57" s="176"/>
      <c r="Q57" s="170"/>
      <c r="R57" s="170"/>
      <c r="S57" s="189"/>
      <c r="T57" s="176"/>
      <c r="U57" s="170"/>
      <c r="V57" s="170"/>
      <c r="W57" s="173"/>
      <c r="X57" s="176"/>
      <c r="Y57" s="173">
        <v>200</v>
      </c>
      <c r="Z57" s="204">
        <f t="shared" si="3"/>
        <v>200</v>
      </c>
    </row>
    <row r="58" spans="1:26" ht="15.95" customHeight="1" x14ac:dyDescent="0.25">
      <c r="A58" s="170" t="s">
        <v>268</v>
      </c>
      <c r="B58" s="189"/>
      <c r="C58" s="176"/>
      <c r="D58" s="170"/>
      <c r="E58" s="170"/>
      <c r="F58" s="173"/>
      <c r="G58" s="176"/>
      <c r="H58" s="170"/>
      <c r="I58" s="170"/>
      <c r="J58" s="173"/>
      <c r="K58" s="176"/>
      <c r="L58" s="173"/>
      <c r="M58" s="204">
        <f t="shared" si="2"/>
        <v>0</v>
      </c>
      <c r="N58" s="180" t="s">
        <v>268</v>
      </c>
      <c r="O58" s="189"/>
      <c r="P58" s="176"/>
      <c r="Q58" s="170"/>
      <c r="R58" s="170"/>
      <c r="S58" s="189"/>
      <c r="T58" s="176"/>
      <c r="U58" s="170"/>
      <c r="V58" s="170"/>
      <c r="W58" s="173"/>
      <c r="X58" s="176"/>
      <c r="Y58" s="173"/>
      <c r="Z58" s="204">
        <f t="shared" si="3"/>
        <v>0</v>
      </c>
    </row>
    <row r="59" spans="1:26" ht="15.95" customHeight="1" thickBot="1" x14ac:dyDescent="0.3">
      <c r="A59" s="170" t="s">
        <v>267</v>
      </c>
      <c r="B59" s="189"/>
      <c r="C59" s="192"/>
      <c r="D59" s="191"/>
      <c r="E59" s="191"/>
      <c r="F59" s="190"/>
      <c r="G59" s="192"/>
      <c r="H59" s="191"/>
      <c r="I59" s="191"/>
      <c r="J59" s="190"/>
      <c r="K59" s="192">
        <v>1.33</v>
      </c>
      <c r="L59" s="190"/>
      <c r="M59" s="200">
        <f t="shared" si="2"/>
        <v>1.33</v>
      </c>
      <c r="N59" s="180" t="s">
        <v>267</v>
      </c>
      <c r="O59" s="189"/>
      <c r="P59" s="192"/>
      <c r="Q59" s="191"/>
      <c r="R59" s="191"/>
      <c r="S59" s="226"/>
      <c r="T59" s="176"/>
      <c r="U59" s="170"/>
      <c r="V59" s="170"/>
      <c r="W59" s="173"/>
      <c r="X59" s="192">
        <v>1.47</v>
      </c>
      <c r="Y59" s="190"/>
      <c r="Z59" s="200">
        <f t="shared" si="3"/>
        <v>1.47</v>
      </c>
    </row>
    <row r="60" spans="1:26" ht="31.5" customHeight="1" x14ac:dyDescent="0.25">
      <c r="T60" s="179"/>
      <c r="U60" s="178"/>
      <c r="V60" s="178"/>
      <c r="W60" s="187"/>
    </row>
    <row r="61" spans="1:26" ht="15.95" customHeight="1" thickBot="1" x14ac:dyDescent="0.3">
      <c r="A61" t="s">
        <v>14</v>
      </c>
      <c r="C61" s="323" t="s">
        <v>262</v>
      </c>
      <c r="D61" s="323"/>
      <c r="E61" s="323"/>
      <c r="F61" s="323"/>
      <c r="G61" s="323" t="s">
        <v>261</v>
      </c>
      <c r="H61" s="323"/>
      <c r="I61" s="323"/>
      <c r="J61" s="323"/>
      <c r="K61" s="323" t="s">
        <v>278</v>
      </c>
      <c r="L61" s="323"/>
      <c r="M61" s="224"/>
      <c r="N61" t="s">
        <v>287</v>
      </c>
      <c r="P61" t="s">
        <v>262</v>
      </c>
      <c r="T61" s="179" t="s">
        <v>261</v>
      </c>
      <c r="U61" s="178"/>
      <c r="V61" s="178"/>
      <c r="W61" s="187"/>
      <c r="X61" s="323" t="s">
        <v>278</v>
      </c>
      <c r="Y61" s="323"/>
    </row>
    <row r="62" spans="1:26" ht="15.95" customHeight="1" x14ac:dyDescent="0.25">
      <c r="A62" s="172" t="s">
        <v>277</v>
      </c>
      <c r="B62" s="174"/>
      <c r="C62" s="222"/>
      <c r="D62" s="219"/>
      <c r="E62" s="219"/>
      <c r="F62" s="223"/>
      <c r="G62" s="220"/>
      <c r="H62" s="219"/>
      <c r="I62" s="219"/>
      <c r="J62" s="223"/>
      <c r="K62" s="222"/>
      <c r="L62" s="223"/>
      <c r="M62" s="175">
        <f t="shared" ref="M62:M89" si="4">SUM(C62:L62)</f>
        <v>0</v>
      </c>
      <c r="N62" s="172" t="s">
        <v>277</v>
      </c>
      <c r="O62" s="174"/>
      <c r="P62" s="222"/>
      <c r="Q62" s="219"/>
      <c r="R62" s="221"/>
      <c r="S62" s="233"/>
      <c r="T62" s="220"/>
      <c r="U62" s="219"/>
      <c r="V62" s="219"/>
      <c r="W62" s="223"/>
      <c r="X62" s="235"/>
      <c r="Y62" s="223"/>
      <c r="Z62" s="171">
        <f t="shared" ref="Z62:Z78" si="5">SUM(P62:Y62)</f>
        <v>0</v>
      </c>
    </row>
    <row r="63" spans="1:26" ht="15.95" customHeight="1" x14ac:dyDescent="0.25">
      <c r="A63" s="179" t="s">
        <v>259</v>
      </c>
      <c r="B63" s="178"/>
      <c r="C63" s="176">
        <v>20</v>
      </c>
      <c r="D63" s="170"/>
      <c r="E63" s="170"/>
      <c r="F63" s="173"/>
      <c r="G63" s="172">
        <v>0.75</v>
      </c>
      <c r="H63" s="170"/>
      <c r="I63" s="170"/>
      <c r="J63" s="173"/>
      <c r="K63" s="176"/>
      <c r="L63" s="173">
        <v>3</v>
      </c>
      <c r="M63" s="175">
        <f t="shared" si="4"/>
        <v>23.75</v>
      </c>
      <c r="N63" s="172" t="s">
        <v>259</v>
      </c>
      <c r="O63" s="174"/>
      <c r="P63" s="176">
        <v>20</v>
      </c>
      <c r="Q63" s="170">
        <v>8</v>
      </c>
      <c r="R63" s="174"/>
      <c r="S63" s="189"/>
      <c r="T63" s="172"/>
      <c r="U63" s="170"/>
      <c r="V63" s="170"/>
      <c r="W63" s="173"/>
      <c r="X63" s="180"/>
      <c r="Y63" s="173"/>
      <c r="Z63" s="171">
        <f t="shared" si="5"/>
        <v>28</v>
      </c>
    </row>
    <row r="64" spans="1:26" ht="15.95" customHeight="1" x14ac:dyDescent="0.25">
      <c r="A64" s="172" t="s">
        <v>258</v>
      </c>
      <c r="B64" s="174"/>
      <c r="C64" s="186"/>
      <c r="D64" s="182">
        <v>128</v>
      </c>
      <c r="E64" s="182"/>
      <c r="F64" s="184"/>
      <c r="G64" s="179">
        <v>43.5</v>
      </c>
      <c r="H64" s="182">
        <v>75</v>
      </c>
      <c r="I64" s="170"/>
      <c r="J64" s="173"/>
      <c r="K64" s="176"/>
      <c r="L64" s="184"/>
      <c r="M64" s="185">
        <f t="shared" si="4"/>
        <v>246.5</v>
      </c>
      <c r="N64" s="179" t="s">
        <v>258</v>
      </c>
      <c r="O64" s="178"/>
      <c r="P64" s="186"/>
      <c r="Q64" s="182"/>
      <c r="R64" s="178"/>
      <c r="S64" s="216"/>
      <c r="T64" s="179"/>
      <c r="U64" s="182"/>
      <c r="V64" s="182"/>
      <c r="W64" s="184"/>
      <c r="X64" s="195"/>
      <c r="Y64" s="184"/>
      <c r="Z64" s="181">
        <f t="shared" si="5"/>
        <v>0</v>
      </c>
    </row>
    <row r="65" spans="1:26" ht="15.95" customHeight="1" x14ac:dyDescent="0.25">
      <c r="A65" s="179" t="s">
        <v>257</v>
      </c>
      <c r="B65" s="178"/>
      <c r="C65" s="176">
        <v>100</v>
      </c>
      <c r="D65" s="170"/>
      <c r="E65" s="170"/>
      <c r="F65" s="173"/>
      <c r="G65" s="172">
        <v>44.7</v>
      </c>
      <c r="H65" s="170">
        <v>20</v>
      </c>
      <c r="I65" s="170">
        <v>25</v>
      </c>
      <c r="J65" s="173"/>
      <c r="K65" s="176"/>
      <c r="L65" s="173"/>
      <c r="M65" s="175">
        <f t="shared" si="4"/>
        <v>189.7</v>
      </c>
      <c r="N65" s="172" t="s">
        <v>257</v>
      </c>
      <c r="O65" s="174"/>
      <c r="P65" s="176"/>
      <c r="Q65" s="170"/>
      <c r="R65" s="174"/>
      <c r="S65" s="189"/>
      <c r="T65" s="172"/>
      <c r="U65" s="170"/>
      <c r="V65" s="170"/>
      <c r="W65" s="173"/>
      <c r="X65" s="180"/>
      <c r="Y65" s="173"/>
      <c r="Z65" s="171">
        <f t="shared" si="5"/>
        <v>0</v>
      </c>
    </row>
    <row r="66" spans="1:26" ht="15.95" customHeight="1" x14ac:dyDescent="0.25">
      <c r="A66" s="172" t="s">
        <v>276</v>
      </c>
      <c r="B66" s="174"/>
      <c r="C66" s="176"/>
      <c r="D66" s="170">
        <v>8</v>
      </c>
      <c r="E66" s="170"/>
      <c r="F66" s="173"/>
      <c r="G66" s="176">
        <v>3.75</v>
      </c>
      <c r="H66" s="170">
        <v>2.1</v>
      </c>
      <c r="I66" s="188">
        <v>8.4</v>
      </c>
      <c r="J66" s="241"/>
      <c r="K66" s="240"/>
      <c r="L66" s="173">
        <v>4</v>
      </c>
      <c r="M66" s="202">
        <f t="shared" si="4"/>
        <v>26.25</v>
      </c>
      <c r="N66" s="170" t="s">
        <v>276</v>
      </c>
      <c r="O66" s="189"/>
      <c r="P66" s="176"/>
      <c r="Q66" s="170"/>
      <c r="R66" s="170"/>
      <c r="S66" s="189"/>
      <c r="T66" s="176"/>
      <c r="U66" s="170"/>
      <c r="V66" s="170"/>
      <c r="W66" s="173"/>
      <c r="X66" s="180"/>
      <c r="Y66" s="173"/>
      <c r="Z66" s="202">
        <f t="shared" si="5"/>
        <v>0</v>
      </c>
    </row>
    <row r="67" spans="1:26" ht="15.95" customHeight="1" x14ac:dyDescent="0.25">
      <c r="A67" s="179" t="s">
        <v>255</v>
      </c>
      <c r="B67" s="178"/>
      <c r="C67" s="176">
        <v>89</v>
      </c>
      <c r="D67" s="170"/>
      <c r="E67" s="170"/>
      <c r="F67" s="173"/>
      <c r="G67" s="176"/>
      <c r="H67" s="170"/>
      <c r="I67" s="170"/>
      <c r="J67" s="173"/>
      <c r="K67" s="176"/>
      <c r="L67" s="173"/>
      <c r="M67" s="202">
        <f t="shared" si="4"/>
        <v>89</v>
      </c>
      <c r="N67" s="178" t="s">
        <v>255</v>
      </c>
      <c r="O67" s="178"/>
      <c r="P67" s="176"/>
      <c r="Q67" s="170"/>
      <c r="R67" s="170"/>
      <c r="S67" s="189"/>
      <c r="T67" s="176"/>
      <c r="U67" s="170"/>
      <c r="V67" s="170"/>
      <c r="W67" s="173"/>
      <c r="X67" s="180"/>
      <c r="Y67" s="173"/>
      <c r="Z67" s="202">
        <f t="shared" si="5"/>
        <v>0</v>
      </c>
    </row>
    <row r="68" spans="1:26" ht="15.95" customHeight="1" x14ac:dyDescent="0.25">
      <c r="A68" s="172" t="s">
        <v>254</v>
      </c>
      <c r="B68" s="174"/>
      <c r="C68" s="176"/>
      <c r="D68" s="170"/>
      <c r="E68" s="170"/>
      <c r="F68" s="173"/>
      <c r="G68" s="172"/>
      <c r="H68" s="170"/>
      <c r="I68" s="170">
        <v>79</v>
      </c>
      <c r="J68" s="173"/>
      <c r="K68" s="176"/>
      <c r="L68" s="173"/>
      <c r="M68" s="175">
        <f t="shared" si="4"/>
        <v>79</v>
      </c>
      <c r="N68" s="172" t="s">
        <v>254</v>
      </c>
      <c r="O68" s="174"/>
      <c r="P68" s="176"/>
      <c r="Q68" s="170"/>
      <c r="R68" s="174"/>
      <c r="S68" s="189"/>
      <c r="T68" s="172"/>
      <c r="U68" s="170"/>
      <c r="V68" s="170"/>
      <c r="W68" s="173"/>
      <c r="X68" s="180"/>
      <c r="Y68" s="173"/>
      <c r="Z68" s="171">
        <f t="shared" si="5"/>
        <v>0</v>
      </c>
    </row>
    <row r="69" spans="1:26" ht="15.95" customHeight="1" x14ac:dyDescent="0.25">
      <c r="A69" s="179" t="s">
        <v>253</v>
      </c>
      <c r="B69" s="178"/>
      <c r="C69" s="186"/>
      <c r="D69" s="182"/>
      <c r="E69" s="182"/>
      <c r="F69" s="184"/>
      <c r="G69" s="179"/>
      <c r="H69" s="182"/>
      <c r="I69" s="170"/>
      <c r="J69" s="173">
        <v>200</v>
      </c>
      <c r="K69" s="176"/>
      <c r="L69" s="184"/>
      <c r="M69" s="185">
        <f t="shared" si="4"/>
        <v>200</v>
      </c>
      <c r="N69" s="179" t="s">
        <v>253</v>
      </c>
      <c r="O69" s="178"/>
      <c r="P69" s="186">
        <v>200</v>
      </c>
      <c r="Q69" s="182">
        <v>24</v>
      </c>
      <c r="R69" s="178"/>
      <c r="S69" s="216"/>
      <c r="T69" s="179"/>
      <c r="U69" s="182"/>
      <c r="V69" s="182"/>
      <c r="W69" s="184"/>
      <c r="X69" s="195"/>
      <c r="Y69" s="184"/>
      <c r="Z69" s="181">
        <f t="shared" si="5"/>
        <v>224</v>
      </c>
    </row>
    <row r="70" spans="1:26" ht="15.95" customHeight="1" x14ac:dyDescent="0.25">
      <c r="A70" s="172" t="s">
        <v>252</v>
      </c>
      <c r="B70" s="174"/>
      <c r="C70" s="176"/>
      <c r="D70" s="170">
        <v>4</v>
      </c>
      <c r="E70" s="170"/>
      <c r="F70" s="173"/>
      <c r="G70" s="172"/>
      <c r="H70" s="170"/>
      <c r="I70" s="170"/>
      <c r="J70" s="173"/>
      <c r="K70" s="176"/>
      <c r="L70" s="173"/>
      <c r="M70" s="175">
        <f t="shared" si="4"/>
        <v>4</v>
      </c>
      <c r="N70" s="172" t="s">
        <v>252</v>
      </c>
      <c r="O70" s="174"/>
      <c r="P70" s="176">
        <v>30</v>
      </c>
      <c r="Q70" s="170"/>
      <c r="R70" s="174"/>
      <c r="S70" s="189"/>
      <c r="T70" s="172"/>
      <c r="U70" s="170"/>
      <c r="V70" s="170"/>
      <c r="W70" s="173"/>
      <c r="X70" s="180"/>
      <c r="Y70" s="173"/>
      <c r="Z70" s="171">
        <f t="shared" si="5"/>
        <v>30</v>
      </c>
    </row>
    <row r="71" spans="1:26" ht="15.95" customHeight="1" x14ac:dyDescent="0.25">
      <c r="A71" s="179" t="s">
        <v>251</v>
      </c>
      <c r="B71" s="178"/>
      <c r="C71" s="186">
        <v>50</v>
      </c>
      <c r="D71" s="182">
        <v>22.5</v>
      </c>
      <c r="E71" s="182"/>
      <c r="F71" s="184"/>
      <c r="G71" s="179"/>
      <c r="H71" s="182"/>
      <c r="I71" s="170"/>
      <c r="J71" s="173"/>
      <c r="K71" s="176"/>
      <c r="L71" s="184">
        <v>30</v>
      </c>
      <c r="M71" s="185">
        <f t="shared" si="4"/>
        <v>102.5</v>
      </c>
      <c r="N71" s="179" t="s">
        <v>251</v>
      </c>
      <c r="O71" s="178"/>
      <c r="P71" s="186">
        <v>100</v>
      </c>
      <c r="Q71" s="182">
        <v>40</v>
      </c>
      <c r="R71" s="178"/>
      <c r="S71" s="216"/>
      <c r="T71" s="179"/>
      <c r="U71" s="182"/>
      <c r="V71" s="182"/>
      <c r="W71" s="184"/>
      <c r="X71" s="195"/>
      <c r="Y71" s="184"/>
      <c r="Z71" s="181">
        <f t="shared" si="5"/>
        <v>140</v>
      </c>
    </row>
    <row r="72" spans="1:26" ht="15.95" customHeight="1" x14ac:dyDescent="0.25">
      <c r="A72" s="172" t="s">
        <v>250</v>
      </c>
      <c r="B72" s="174"/>
      <c r="C72" s="176"/>
      <c r="D72" s="170"/>
      <c r="E72" s="170"/>
      <c r="F72" s="173"/>
      <c r="G72" s="172"/>
      <c r="H72" s="170"/>
      <c r="I72" s="170"/>
      <c r="J72" s="173"/>
      <c r="K72" s="176"/>
      <c r="L72" s="173"/>
      <c r="M72" s="175">
        <f t="shared" si="4"/>
        <v>0</v>
      </c>
      <c r="N72" s="172" t="s">
        <v>250</v>
      </c>
      <c r="O72" s="174"/>
      <c r="P72" s="176"/>
      <c r="Q72" s="170"/>
      <c r="R72" s="174"/>
      <c r="S72" s="189"/>
      <c r="T72" s="172"/>
      <c r="U72" s="170"/>
      <c r="V72" s="170"/>
      <c r="W72" s="173"/>
      <c r="X72" s="180"/>
      <c r="Y72" s="173"/>
      <c r="Z72" s="171">
        <f t="shared" si="5"/>
        <v>0</v>
      </c>
    </row>
    <row r="73" spans="1:26" ht="15.95" customHeight="1" x14ac:dyDescent="0.25">
      <c r="A73" s="179" t="s">
        <v>249</v>
      </c>
      <c r="B73" s="178"/>
      <c r="C73" s="186">
        <v>50</v>
      </c>
      <c r="D73" s="182"/>
      <c r="E73" s="182"/>
      <c r="F73" s="184"/>
      <c r="G73" s="179"/>
      <c r="H73" s="182"/>
      <c r="I73" s="170"/>
      <c r="J73" s="173"/>
      <c r="K73" s="176"/>
      <c r="L73" s="184"/>
      <c r="M73" s="185">
        <f t="shared" si="4"/>
        <v>50</v>
      </c>
      <c r="N73" s="179" t="s">
        <v>249</v>
      </c>
      <c r="O73" s="178"/>
      <c r="P73" s="186">
        <v>50</v>
      </c>
      <c r="Q73" s="170">
        <v>3.2</v>
      </c>
      <c r="R73" s="170"/>
      <c r="S73" s="170"/>
      <c r="T73" s="178"/>
      <c r="U73" s="182"/>
      <c r="V73" s="182"/>
      <c r="W73" s="184"/>
      <c r="X73" s="195"/>
      <c r="Y73" s="184"/>
      <c r="Z73" s="181">
        <f t="shared" si="5"/>
        <v>53.2</v>
      </c>
    </row>
    <row r="74" spans="1:26" ht="15.95" customHeight="1" x14ac:dyDescent="0.25">
      <c r="A74" s="172" t="s">
        <v>275</v>
      </c>
      <c r="B74" s="174"/>
      <c r="C74" s="176"/>
      <c r="D74" s="170"/>
      <c r="E74" s="170"/>
      <c r="F74" s="173"/>
      <c r="G74" s="172">
        <v>60</v>
      </c>
      <c r="H74" s="170"/>
      <c r="I74" s="170"/>
      <c r="J74" s="173"/>
      <c r="K74" s="176"/>
      <c r="L74" s="173"/>
      <c r="M74" s="175">
        <f t="shared" si="4"/>
        <v>60</v>
      </c>
      <c r="N74" s="172" t="s">
        <v>275</v>
      </c>
      <c r="O74" s="174"/>
      <c r="P74" s="176"/>
      <c r="Q74" s="170"/>
      <c r="R74" s="174"/>
      <c r="S74" s="189"/>
      <c r="T74" s="172"/>
      <c r="U74" s="170"/>
      <c r="V74" s="170"/>
      <c r="W74" s="173"/>
      <c r="X74" s="180"/>
      <c r="Y74" s="173"/>
      <c r="Z74" s="171">
        <f t="shared" si="5"/>
        <v>0</v>
      </c>
    </row>
    <row r="75" spans="1:26" ht="15.95" customHeight="1" x14ac:dyDescent="0.25">
      <c r="A75" s="239" t="s">
        <v>286</v>
      </c>
      <c r="B75" s="178"/>
      <c r="C75" s="176">
        <v>2</v>
      </c>
      <c r="D75" s="170"/>
      <c r="E75" s="170"/>
      <c r="F75" s="173"/>
      <c r="G75" s="172"/>
      <c r="H75" s="170"/>
      <c r="I75" s="170"/>
      <c r="J75" s="173"/>
      <c r="K75" s="176"/>
      <c r="L75" s="173"/>
      <c r="M75" s="175">
        <f t="shared" si="4"/>
        <v>2</v>
      </c>
      <c r="N75" s="172" t="s">
        <v>247</v>
      </c>
      <c r="O75" s="174"/>
      <c r="P75" s="176">
        <v>4</v>
      </c>
      <c r="Q75" s="170"/>
      <c r="R75" s="174"/>
      <c r="S75" s="189"/>
      <c r="T75" s="172"/>
      <c r="U75" s="170"/>
      <c r="V75" s="170"/>
      <c r="W75" s="173"/>
      <c r="X75" s="180"/>
      <c r="Y75" s="173"/>
      <c r="Z75" s="171">
        <f t="shared" si="5"/>
        <v>4</v>
      </c>
    </row>
    <row r="76" spans="1:26" ht="15.95" customHeight="1" x14ac:dyDescent="0.25">
      <c r="A76" s="172" t="s">
        <v>246</v>
      </c>
      <c r="B76" s="174"/>
      <c r="C76" s="176"/>
      <c r="D76" s="170">
        <v>25</v>
      </c>
      <c r="E76" s="170"/>
      <c r="F76" s="173"/>
      <c r="G76" s="172"/>
      <c r="H76" s="170"/>
      <c r="I76" s="170"/>
      <c r="J76" s="173"/>
      <c r="K76" s="176"/>
      <c r="L76" s="173"/>
      <c r="M76" s="175">
        <f t="shared" si="4"/>
        <v>25</v>
      </c>
      <c r="N76" s="172" t="s">
        <v>246</v>
      </c>
      <c r="O76" s="174"/>
      <c r="P76" s="176"/>
      <c r="Q76" s="170"/>
      <c r="R76" s="174"/>
      <c r="S76" s="189"/>
      <c r="T76" s="172"/>
      <c r="U76" s="170"/>
      <c r="V76" s="170"/>
      <c r="W76" s="173"/>
      <c r="X76" s="180"/>
      <c r="Y76" s="173"/>
      <c r="Z76" s="171">
        <f t="shared" si="5"/>
        <v>0</v>
      </c>
    </row>
    <row r="77" spans="1:26" ht="15.95" customHeight="1" x14ac:dyDescent="0.25">
      <c r="A77" s="179" t="s">
        <v>245</v>
      </c>
      <c r="B77" s="178"/>
      <c r="C77" s="186"/>
      <c r="D77" s="182"/>
      <c r="E77" s="182"/>
      <c r="F77" s="184"/>
      <c r="G77" s="179"/>
      <c r="H77" s="182"/>
      <c r="I77" s="170">
        <v>68</v>
      </c>
      <c r="J77" s="173"/>
      <c r="K77" s="176"/>
      <c r="L77" s="184"/>
      <c r="M77" s="185">
        <f t="shared" si="4"/>
        <v>68</v>
      </c>
      <c r="N77" s="179" t="s">
        <v>245</v>
      </c>
      <c r="O77" s="178"/>
      <c r="P77" s="186">
        <v>43.2</v>
      </c>
      <c r="Q77" s="182"/>
      <c r="R77" s="178"/>
      <c r="S77" s="216"/>
      <c r="T77" s="179"/>
      <c r="U77" s="182"/>
      <c r="V77" s="182"/>
      <c r="W77" s="184"/>
      <c r="X77" s="195"/>
      <c r="Y77" s="184"/>
      <c r="Z77" s="181">
        <f t="shared" si="5"/>
        <v>43.2</v>
      </c>
    </row>
    <row r="78" spans="1:26" ht="15.95" customHeight="1" x14ac:dyDescent="0.25">
      <c r="A78" s="172" t="s">
        <v>244</v>
      </c>
      <c r="B78" s="174"/>
      <c r="C78" s="176"/>
      <c r="D78" s="170"/>
      <c r="E78" s="170"/>
      <c r="F78" s="173"/>
      <c r="G78" s="172"/>
      <c r="H78" s="170"/>
      <c r="I78" s="170"/>
      <c r="J78" s="173"/>
      <c r="K78" s="176"/>
      <c r="L78" s="173"/>
      <c r="M78" s="175">
        <f t="shared" si="4"/>
        <v>0</v>
      </c>
      <c r="N78" s="172" t="s">
        <v>244</v>
      </c>
      <c r="O78" s="174"/>
      <c r="P78" s="176">
        <v>3.2</v>
      </c>
      <c r="Q78" s="170"/>
      <c r="R78" s="174"/>
      <c r="S78" s="189"/>
      <c r="T78" s="172"/>
      <c r="U78" s="170"/>
      <c r="V78" s="170"/>
      <c r="W78" s="173"/>
      <c r="X78" s="180"/>
      <c r="Y78" s="173"/>
      <c r="Z78" s="171">
        <f t="shared" si="5"/>
        <v>3.2</v>
      </c>
    </row>
    <row r="79" spans="1:26" ht="15.95" customHeight="1" x14ac:dyDescent="0.25">
      <c r="A79" s="179" t="s">
        <v>285</v>
      </c>
      <c r="B79" s="178"/>
      <c r="C79" s="186"/>
      <c r="D79" s="182"/>
      <c r="E79" s="182"/>
      <c r="F79" s="184"/>
      <c r="G79" s="179"/>
      <c r="H79" s="182"/>
      <c r="I79" s="170"/>
      <c r="J79" s="173"/>
      <c r="K79" s="176"/>
      <c r="L79" s="184"/>
      <c r="M79" s="185">
        <f t="shared" si="4"/>
        <v>0</v>
      </c>
      <c r="N79" s="179" t="s">
        <v>285</v>
      </c>
      <c r="O79" s="178"/>
      <c r="P79" s="186"/>
      <c r="Q79" s="182"/>
      <c r="R79" s="178"/>
      <c r="S79" s="216"/>
      <c r="T79" s="179"/>
      <c r="U79" s="182"/>
      <c r="V79" s="182"/>
      <c r="W79" s="184"/>
      <c r="X79" s="195"/>
      <c r="Y79" s="184"/>
      <c r="Z79" s="181">
        <f>SUM(P80:Y80)</f>
        <v>0</v>
      </c>
    </row>
    <row r="80" spans="1:26" ht="15.95" customHeight="1" thickBot="1" x14ac:dyDescent="0.3">
      <c r="A80" s="172" t="s">
        <v>242</v>
      </c>
      <c r="B80" s="174"/>
      <c r="C80" s="238"/>
      <c r="D80" s="213"/>
      <c r="E80" s="213"/>
      <c r="F80" s="212"/>
      <c r="G80" s="214">
        <v>200</v>
      </c>
      <c r="H80" s="213"/>
      <c r="I80" s="170"/>
      <c r="J80" s="173"/>
      <c r="K80" s="176"/>
      <c r="L80" s="212"/>
      <c r="M80" s="211">
        <f t="shared" si="4"/>
        <v>200</v>
      </c>
      <c r="N80" s="172" t="s">
        <v>242</v>
      </c>
      <c r="O80" s="174"/>
      <c r="P80" s="176"/>
      <c r="Q80" s="170"/>
      <c r="R80" s="174"/>
      <c r="S80" s="189"/>
      <c r="T80" s="172"/>
      <c r="U80" s="170"/>
      <c r="V80" s="170"/>
      <c r="W80" s="173"/>
      <c r="X80" s="180"/>
      <c r="Y80" s="173"/>
      <c r="Z80" s="237">
        <f t="shared" ref="Z80:Z89" si="6">SUM(P80:Y80)</f>
        <v>0</v>
      </c>
    </row>
    <row r="81" spans="1:26" ht="15.95" customHeight="1" x14ac:dyDescent="0.25">
      <c r="A81" s="170" t="s">
        <v>274</v>
      </c>
      <c r="B81" s="189"/>
      <c r="C81" s="176"/>
      <c r="D81" s="170"/>
      <c r="E81" s="170"/>
      <c r="F81" s="173"/>
      <c r="G81" s="176"/>
      <c r="H81" s="170"/>
      <c r="I81" s="170"/>
      <c r="J81" s="173"/>
      <c r="K81" s="176"/>
      <c r="L81" s="173"/>
      <c r="M81" s="217">
        <f t="shared" si="4"/>
        <v>0</v>
      </c>
      <c r="N81" s="180" t="s">
        <v>274</v>
      </c>
      <c r="O81" s="189"/>
      <c r="P81" s="176"/>
      <c r="Q81" s="170"/>
      <c r="R81" s="170"/>
      <c r="S81" s="189"/>
      <c r="T81" s="176"/>
      <c r="U81" s="170"/>
      <c r="V81" s="170"/>
      <c r="W81" s="173"/>
      <c r="X81" s="180"/>
      <c r="Y81" s="173"/>
      <c r="Z81" s="217">
        <f t="shared" si="6"/>
        <v>0</v>
      </c>
    </row>
    <row r="82" spans="1:26" ht="15.95" customHeight="1" x14ac:dyDescent="0.25">
      <c r="A82" s="170" t="s">
        <v>284</v>
      </c>
      <c r="B82" s="189"/>
      <c r="C82" s="176">
        <v>5</v>
      </c>
      <c r="D82" s="170">
        <v>5.25</v>
      </c>
      <c r="E82" s="170"/>
      <c r="F82" s="173"/>
      <c r="G82" s="176"/>
      <c r="H82" s="170"/>
      <c r="I82" s="170"/>
      <c r="J82" s="173"/>
      <c r="K82" s="176"/>
      <c r="L82" s="173"/>
      <c r="M82" s="204">
        <f t="shared" si="4"/>
        <v>10.25</v>
      </c>
      <c r="N82" s="180" t="s">
        <v>284</v>
      </c>
      <c r="O82" s="189"/>
      <c r="P82" s="176">
        <v>4</v>
      </c>
      <c r="Q82" s="170"/>
      <c r="R82" s="170"/>
      <c r="S82" s="189"/>
      <c r="T82" s="176"/>
      <c r="U82" s="170"/>
      <c r="V82" s="170"/>
      <c r="W82" s="173"/>
      <c r="X82" s="180"/>
      <c r="Y82" s="173"/>
      <c r="Z82" s="204">
        <f t="shared" si="6"/>
        <v>4</v>
      </c>
    </row>
    <row r="83" spans="1:26" ht="15.95" customHeight="1" x14ac:dyDescent="0.25">
      <c r="A83" s="189" t="s">
        <v>238</v>
      </c>
      <c r="B83" s="174"/>
      <c r="C83" s="176"/>
      <c r="D83" s="170"/>
      <c r="E83" s="170"/>
      <c r="F83" s="173"/>
      <c r="G83" s="176"/>
      <c r="H83" s="170">
        <v>32</v>
      </c>
      <c r="I83" s="170"/>
      <c r="J83" s="173"/>
      <c r="K83" s="176"/>
      <c r="L83" s="173"/>
      <c r="M83" s="204">
        <f t="shared" si="4"/>
        <v>32</v>
      </c>
      <c r="N83" s="174" t="s">
        <v>238</v>
      </c>
      <c r="O83" s="174"/>
      <c r="P83" s="176"/>
      <c r="Q83" s="170"/>
      <c r="R83" s="170"/>
      <c r="S83" s="189"/>
      <c r="T83" s="176"/>
      <c r="U83" s="170"/>
      <c r="V83" s="170"/>
      <c r="W83" s="173"/>
      <c r="X83" s="180"/>
      <c r="Y83" s="173"/>
      <c r="Z83" s="204">
        <f t="shared" si="6"/>
        <v>0</v>
      </c>
    </row>
    <row r="84" spans="1:26" ht="15.95" customHeight="1" x14ac:dyDescent="0.25">
      <c r="A84" s="320" t="s">
        <v>237</v>
      </c>
      <c r="B84" s="322"/>
      <c r="C84" s="176">
        <v>1</v>
      </c>
      <c r="D84" s="170">
        <v>1</v>
      </c>
      <c r="E84" s="170"/>
      <c r="F84" s="173"/>
      <c r="G84" s="176">
        <v>0.3</v>
      </c>
      <c r="H84" s="170">
        <v>2</v>
      </c>
      <c r="I84" s="170">
        <v>3</v>
      </c>
      <c r="J84" s="173"/>
      <c r="K84" s="176"/>
      <c r="L84" s="173">
        <v>1.5</v>
      </c>
      <c r="M84" s="204">
        <f t="shared" si="4"/>
        <v>8.8000000000000007</v>
      </c>
      <c r="N84" s="322" t="s">
        <v>237</v>
      </c>
      <c r="O84" s="322"/>
      <c r="P84" s="176">
        <v>1.6</v>
      </c>
      <c r="Q84" s="170"/>
      <c r="R84" s="170"/>
      <c r="S84" s="189"/>
      <c r="T84" s="176"/>
      <c r="U84" s="170"/>
      <c r="V84" s="170"/>
      <c r="W84" s="173"/>
      <c r="X84" s="180"/>
      <c r="Y84" s="173"/>
      <c r="Z84" s="204">
        <f t="shared" si="6"/>
        <v>1.6</v>
      </c>
    </row>
    <row r="85" spans="1:26" ht="15.95" customHeight="1" x14ac:dyDescent="0.25">
      <c r="A85" s="201" t="s">
        <v>272</v>
      </c>
      <c r="B85" s="203"/>
      <c r="C85" s="176">
        <v>12.5</v>
      </c>
      <c r="D85" s="170"/>
      <c r="E85" s="170"/>
      <c r="F85" s="173"/>
      <c r="G85" s="176"/>
      <c r="H85" s="170"/>
      <c r="I85" s="170"/>
      <c r="J85" s="173"/>
      <c r="K85" s="176"/>
      <c r="L85" s="173">
        <v>75</v>
      </c>
      <c r="M85" s="204">
        <f t="shared" si="4"/>
        <v>87.5</v>
      </c>
      <c r="N85" s="236" t="s">
        <v>272</v>
      </c>
      <c r="O85" s="203"/>
      <c r="P85" s="176"/>
      <c r="Q85" s="170"/>
      <c r="R85" s="170"/>
      <c r="S85" s="189"/>
      <c r="T85" s="176"/>
      <c r="U85" s="170"/>
      <c r="V85" s="170"/>
      <c r="W85" s="173"/>
      <c r="X85" s="180"/>
      <c r="Y85" s="173"/>
      <c r="Z85" s="204">
        <f t="shared" si="6"/>
        <v>0</v>
      </c>
    </row>
    <row r="86" spans="1:26" ht="15.95" customHeight="1" x14ac:dyDescent="0.25">
      <c r="A86" s="201" t="s">
        <v>271</v>
      </c>
      <c r="B86" s="203"/>
      <c r="C86" s="176"/>
      <c r="D86" s="170"/>
      <c r="E86" s="170"/>
      <c r="F86" s="173"/>
      <c r="G86" s="176"/>
      <c r="H86" s="170">
        <v>10</v>
      </c>
      <c r="I86" s="170"/>
      <c r="J86" s="173"/>
      <c r="K86" s="176"/>
      <c r="L86" s="173"/>
      <c r="M86" s="204">
        <f t="shared" si="4"/>
        <v>10</v>
      </c>
      <c r="N86" s="236" t="s">
        <v>271</v>
      </c>
      <c r="O86" s="203"/>
      <c r="P86" s="176"/>
      <c r="Q86" s="170"/>
      <c r="R86" s="170"/>
      <c r="S86" s="189"/>
      <c r="T86" s="176"/>
      <c r="U86" s="170"/>
      <c r="V86" s="170"/>
      <c r="W86" s="173"/>
      <c r="X86" s="180"/>
      <c r="Y86" s="173"/>
      <c r="Z86" s="204">
        <f t="shared" si="6"/>
        <v>0</v>
      </c>
    </row>
    <row r="87" spans="1:26" ht="15.95" customHeight="1" x14ac:dyDescent="0.25">
      <c r="A87" s="201" t="s">
        <v>283</v>
      </c>
      <c r="B87" s="203"/>
      <c r="C87" s="176"/>
      <c r="D87" s="170"/>
      <c r="E87" s="170"/>
      <c r="F87" s="173"/>
      <c r="G87" s="176"/>
      <c r="H87" s="170"/>
      <c r="I87" s="170"/>
      <c r="J87" s="173"/>
      <c r="K87" s="176">
        <v>200</v>
      </c>
      <c r="L87" s="173"/>
      <c r="M87" s="204">
        <f t="shared" si="4"/>
        <v>200</v>
      </c>
      <c r="N87" s="236" t="s">
        <v>283</v>
      </c>
      <c r="O87" s="203"/>
      <c r="P87" s="176"/>
      <c r="Q87" s="170"/>
      <c r="R87" s="170"/>
      <c r="S87" s="189"/>
      <c r="T87" s="176"/>
      <c r="U87" s="170"/>
      <c r="V87" s="170"/>
      <c r="W87" s="173"/>
      <c r="X87" s="180"/>
      <c r="Y87" s="173"/>
      <c r="Z87" s="204">
        <f t="shared" si="6"/>
        <v>0</v>
      </c>
    </row>
    <row r="88" spans="1:26" ht="15.95" customHeight="1" x14ac:dyDescent="0.25">
      <c r="A88" s="201" t="s">
        <v>268</v>
      </c>
      <c r="B88" s="203"/>
      <c r="C88" s="176"/>
      <c r="D88" s="170"/>
      <c r="E88" s="170"/>
      <c r="F88" s="173"/>
      <c r="G88" s="176"/>
      <c r="H88" s="170"/>
      <c r="I88" s="170"/>
      <c r="J88" s="173"/>
      <c r="K88" s="176"/>
      <c r="L88" s="173"/>
      <c r="M88" s="204">
        <f t="shared" si="4"/>
        <v>0</v>
      </c>
      <c r="N88" s="236" t="s">
        <v>268</v>
      </c>
      <c r="O88" s="203"/>
      <c r="P88" s="176"/>
      <c r="Q88" s="170"/>
      <c r="R88" s="170"/>
      <c r="S88" s="189"/>
      <c r="T88" s="176"/>
      <c r="U88" s="170"/>
      <c r="V88" s="170"/>
      <c r="W88" s="173"/>
      <c r="X88" s="180"/>
      <c r="Y88" s="173"/>
      <c r="Z88" s="204">
        <f t="shared" si="6"/>
        <v>0</v>
      </c>
    </row>
    <row r="89" spans="1:26" ht="15.95" customHeight="1" thickBot="1" x14ac:dyDescent="0.3">
      <c r="A89" s="170" t="s">
        <v>267</v>
      </c>
      <c r="B89" s="189"/>
      <c r="C89" s="192"/>
      <c r="D89" s="191"/>
      <c r="E89" s="191"/>
      <c r="F89" s="190"/>
      <c r="G89" s="192"/>
      <c r="H89" s="191"/>
      <c r="I89" s="191"/>
      <c r="J89" s="190"/>
      <c r="K89" s="192"/>
      <c r="L89" s="190">
        <v>3</v>
      </c>
      <c r="M89" s="200">
        <f t="shared" si="4"/>
        <v>3</v>
      </c>
      <c r="N89" s="180" t="s">
        <v>267</v>
      </c>
      <c r="O89" s="189"/>
      <c r="P89" s="176"/>
      <c r="Q89" s="170"/>
      <c r="R89" s="170"/>
      <c r="S89" s="189"/>
      <c r="T89" s="192"/>
      <c r="U89" s="191"/>
      <c r="V89" s="191"/>
      <c r="W89" s="190"/>
      <c r="X89" s="234"/>
      <c r="Y89" s="190"/>
      <c r="Z89" s="200">
        <f t="shared" si="6"/>
        <v>0</v>
      </c>
    </row>
    <row r="90" spans="1:26" ht="31.5" customHeight="1" x14ac:dyDescent="0.25">
      <c r="P90" s="179"/>
      <c r="Q90" s="178"/>
      <c r="R90" s="178"/>
      <c r="S90" s="187"/>
    </row>
    <row r="91" spans="1:26" ht="15.95" customHeight="1" thickBot="1" x14ac:dyDescent="0.3">
      <c r="A91" t="s">
        <v>16</v>
      </c>
      <c r="C91" s="323" t="s">
        <v>262</v>
      </c>
      <c r="D91" s="323"/>
      <c r="E91" s="323"/>
      <c r="F91" s="323"/>
      <c r="G91" s="225" t="s">
        <v>261</v>
      </c>
      <c r="H91" s="225"/>
      <c r="I91" s="225"/>
      <c r="J91" s="225"/>
      <c r="K91" s="323" t="s">
        <v>278</v>
      </c>
      <c r="L91" s="323"/>
      <c r="M91" s="224"/>
      <c r="N91" t="s">
        <v>282</v>
      </c>
      <c r="P91" s="179" t="s">
        <v>262</v>
      </c>
      <c r="Q91" s="178"/>
      <c r="R91" s="178"/>
      <c r="S91" s="187"/>
      <c r="T91" t="s">
        <v>261</v>
      </c>
      <c r="X91" s="323" t="s">
        <v>278</v>
      </c>
      <c r="Y91" s="323"/>
    </row>
    <row r="92" spans="1:26" ht="15.95" customHeight="1" x14ac:dyDescent="0.25">
      <c r="A92" s="172" t="s">
        <v>277</v>
      </c>
      <c r="B92" s="174"/>
      <c r="C92" s="222"/>
      <c r="D92" s="219"/>
      <c r="E92" s="219"/>
      <c r="F92" s="223"/>
      <c r="G92" s="220"/>
      <c r="H92" s="219"/>
      <c r="I92" s="219"/>
      <c r="J92" s="223"/>
      <c r="K92" s="222"/>
      <c r="L92" s="223"/>
      <c r="M92" s="175">
        <f t="shared" ref="M92:M119" si="7">SUM(C92:L92)</f>
        <v>0</v>
      </c>
      <c r="N92" s="172" t="s">
        <v>277</v>
      </c>
      <c r="O92" s="174"/>
      <c r="P92" s="222"/>
      <c r="Q92" s="219"/>
      <c r="R92" s="219"/>
      <c r="S92" s="223"/>
      <c r="T92" s="235"/>
      <c r="U92" s="219"/>
      <c r="V92" s="219"/>
      <c r="W92" s="223"/>
      <c r="X92" s="222"/>
      <c r="Y92" s="223"/>
      <c r="Z92" s="171">
        <f t="shared" ref="Z92:Z119" si="8">SUM(P92:Y92)</f>
        <v>0</v>
      </c>
    </row>
    <row r="93" spans="1:26" ht="15.95" customHeight="1" x14ac:dyDescent="0.25">
      <c r="A93" s="179" t="s">
        <v>259</v>
      </c>
      <c r="B93" s="178"/>
      <c r="C93" s="176">
        <v>20</v>
      </c>
      <c r="D93" s="170">
        <v>8.1</v>
      </c>
      <c r="E93" s="170"/>
      <c r="F93" s="173"/>
      <c r="G93" s="172">
        <v>6</v>
      </c>
      <c r="H93" s="170"/>
      <c r="I93" s="170"/>
      <c r="J93" s="173"/>
      <c r="K93" s="176">
        <v>3</v>
      </c>
      <c r="L93" s="173"/>
      <c r="M93" s="175">
        <f t="shared" si="7"/>
        <v>37.1</v>
      </c>
      <c r="N93" s="172" t="s">
        <v>259</v>
      </c>
      <c r="O93" s="174"/>
      <c r="P93" s="176">
        <v>15</v>
      </c>
      <c r="Q93" s="170"/>
      <c r="R93" s="170"/>
      <c r="S93" s="173"/>
      <c r="T93" s="180">
        <v>1.25</v>
      </c>
      <c r="U93" s="170"/>
      <c r="V93" s="170"/>
      <c r="W93" s="173">
        <v>20</v>
      </c>
      <c r="X93" s="176">
        <v>4.17</v>
      </c>
      <c r="Y93" s="173"/>
      <c r="Z93" s="171">
        <f t="shared" si="8"/>
        <v>40.42</v>
      </c>
    </row>
    <row r="94" spans="1:26" ht="15.95" customHeight="1" x14ac:dyDescent="0.25">
      <c r="A94" s="172" t="s">
        <v>258</v>
      </c>
      <c r="B94" s="174"/>
      <c r="C94" s="176"/>
      <c r="D94" s="170"/>
      <c r="E94" s="170"/>
      <c r="F94" s="173"/>
      <c r="G94" s="179"/>
      <c r="H94" s="182">
        <v>112.5</v>
      </c>
      <c r="I94" s="170"/>
      <c r="J94" s="173"/>
      <c r="K94" s="176"/>
      <c r="L94" s="184"/>
      <c r="M94" s="185">
        <f t="shared" si="7"/>
        <v>112.5</v>
      </c>
      <c r="N94" s="179" t="s">
        <v>258</v>
      </c>
      <c r="O94" s="178"/>
      <c r="P94" s="176"/>
      <c r="Q94" s="170"/>
      <c r="R94" s="170"/>
      <c r="S94" s="173"/>
      <c r="T94" s="180"/>
      <c r="U94" s="170"/>
      <c r="V94" s="170">
        <v>25</v>
      </c>
      <c r="W94" s="173"/>
      <c r="X94" s="176"/>
      <c r="Y94" s="173"/>
      <c r="Z94" s="181">
        <f t="shared" si="8"/>
        <v>25</v>
      </c>
    </row>
    <row r="95" spans="1:26" ht="15.95" customHeight="1" x14ac:dyDescent="0.25">
      <c r="A95" s="179" t="s">
        <v>257</v>
      </c>
      <c r="B95" s="178"/>
      <c r="C95" s="176"/>
      <c r="D95" s="170"/>
      <c r="E95" s="170"/>
      <c r="F95" s="173"/>
      <c r="G95" s="172">
        <v>100</v>
      </c>
      <c r="H95" s="170">
        <v>20</v>
      </c>
      <c r="I95" s="170">
        <v>241.2</v>
      </c>
      <c r="J95" s="173"/>
      <c r="K95" s="176"/>
      <c r="L95" s="173"/>
      <c r="M95" s="175">
        <f t="shared" si="7"/>
        <v>361.2</v>
      </c>
      <c r="N95" s="172" t="s">
        <v>257</v>
      </c>
      <c r="O95" s="174"/>
      <c r="P95" s="176"/>
      <c r="Q95" s="170"/>
      <c r="R95" s="170"/>
      <c r="S95" s="173"/>
      <c r="T95" s="180">
        <v>37.5</v>
      </c>
      <c r="U95" s="170">
        <v>15</v>
      </c>
      <c r="V95" s="170">
        <v>50</v>
      </c>
      <c r="W95" s="173"/>
      <c r="X95" s="176"/>
      <c r="Y95" s="173"/>
      <c r="Z95" s="171">
        <f t="shared" si="8"/>
        <v>102.5</v>
      </c>
    </row>
    <row r="96" spans="1:26" ht="15.95" customHeight="1" x14ac:dyDescent="0.25">
      <c r="A96" s="172" t="s">
        <v>276</v>
      </c>
      <c r="B96" s="174"/>
      <c r="C96" s="176"/>
      <c r="D96" s="170"/>
      <c r="E96" s="170"/>
      <c r="F96" s="173"/>
      <c r="G96" s="176"/>
      <c r="H96" s="170">
        <v>2.5</v>
      </c>
      <c r="I96" s="170"/>
      <c r="J96" s="173">
        <v>10.3</v>
      </c>
      <c r="K96" s="176"/>
      <c r="L96" s="173"/>
      <c r="M96" s="202">
        <f t="shared" si="7"/>
        <v>12.8</v>
      </c>
      <c r="N96" s="170" t="s">
        <v>276</v>
      </c>
      <c r="O96" s="189"/>
      <c r="P96" s="176"/>
      <c r="Q96" s="170"/>
      <c r="R96" s="170"/>
      <c r="S96" s="173"/>
      <c r="T96" s="180">
        <v>9</v>
      </c>
      <c r="U96" s="170">
        <v>5.0999999999999996</v>
      </c>
      <c r="V96" s="170">
        <v>5</v>
      </c>
      <c r="W96" s="173"/>
      <c r="X96" s="176">
        <v>3.61</v>
      </c>
      <c r="Y96" s="173"/>
      <c r="Z96" s="202">
        <f t="shared" si="8"/>
        <v>22.71</v>
      </c>
    </row>
    <row r="97" spans="1:26" ht="15.95" customHeight="1" x14ac:dyDescent="0.25">
      <c r="A97" s="179" t="s">
        <v>255</v>
      </c>
      <c r="B97" s="178"/>
      <c r="C97" s="176"/>
      <c r="D97" s="170"/>
      <c r="E97" s="170"/>
      <c r="F97" s="173"/>
      <c r="G97" s="176"/>
      <c r="H97" s="170">
        <v>56</v>
      </c>
      <c r="I97" s="170"/>
      <c r="J97" s="173"/>
      <c r="K97" s="176"/>
      <c r="L97" s="173"/>
      <c r="M97" s="202">
        <f t="shared" si="7"/>
        <v>56</v>
      </c>
      <c r="N97" s="178" t="s">
        <v>255</v>
      </c>
      <c r="O97" s="178"/>
      <c r="P97" s="176"/>
      <c r="Q97" s="170"/>
      <c r="R97" s="170"/>
      <c r="S97" s="173"/>
      <c r="T97" s="180">
        <v>61</v>
      </c>
      <c r="U97" s="170"/>
      <c r="V97" s="170"/>
      <c r="W97" s="173"/>
      <c r="X97" s="176"/>
      <c r="Y97" s="173"/>
      <c r="Z97" s="202">
        <f t="shared" si="8"/>
        <v>61</v>
      </c>
    </row>
    <row r="98" spans="1:26" ht="15.95" customHeight="1" x14ac:dyDescent="0.25">
      <c r="A98" s="172" t="s">
        <v>254</v>
      </c>
      <c r="B98" s="174"/>
      <c r="C98" s="176"/>
      <c r="D98" s="170"/>
      <c r="E98" s="170"/>
      <c r="F98" s="173"/>
      <c r="G98" s="172"/>
      <c r="H98" s="170"/>
      <c r="I98" s="170"/>
      <c r="J98" s="173">
        <v>131</v>
      </c>
      <c r="K98" s="176"/>
      <c r="L98" s="173"/>
      <c r="M98" s="175">
        <f t="shared" si="7"/>
        <v>131</v>
      </c>
      <c r="N98" s="172" t="s">
        <v>254</v>
      </c>
      <c r="O98" s="174"/>
      <c r="P98" s="176"/>
      <c r="Q98" s="170"/>
      <c r="R98" s="170"/>
      <c r="S98" s="173"/>
      <c r="T98" s="180"/>
      <c r="U98" s="170">
        <v>79</v>
      </c>
      <c r="V98" s="170"/>
      <c r="W98" s="173"/>
      <c r="X98" s="176"/>
      <c r="Y98" s="173"/>
      <c r="Z98" s="171">
        <f t="shared" si="8"/>
        <v>79</v>
      </c>
    </row>
    <row r="99" spans="1:26" ht="15.95" customHeight="1" x14ac:dyDescent="0.25">
      <c r="A99" s="179" t="s">
        <v>253</v>
      </c>
      <c r="B99" s="178"/>
      <c r="C99" s="176"/>
      <c r="D99" s="170"/>
      <c r="E99" s="170"/>
      <c r="F99" s="173"/>
      <c r="G99" s="179">
        <v>200</v>
      </c>
      <c r="H99" s="182"/>
      <c r="I99" s="170"/>
      <c r="J99" s="173"/>
      <c r="K99" s="176"/>
      <c r="L99" s="184"/>
      <c r="M99" s="185">
        <f t="shared" si="7"/>
        <v>200</v>
      </c>
      <c r="N99" s="179" t="s">
        <v>253</v>
      </c>
      <c r="O99" s="178"/>
      <c r="P99" s="176">
        <v>7</v>
      </c>
      <c r="Q99" s="170">
        <v>200</v>
      </c>
      <c r="R99" s="170"/>
      <c r="S99" s="173"/>
      <c r="T99" s="180"/>
      <c r="U99" s="170"/>
      <c r="V99" s="170"/>
      <c r="W99" s="173"/>
      <c r="X99" s="176"/>
      <c r="Y99" s="173"/>
      <c r="Z99" s="181">
        <f t="shared" si="8"/>
        <v>207</v>
      </c>
    </row>
    <row r="100" spans="1:26" ht="15.95" customHeight="1" x14ac:dyDescent="0.25">
      <c r="A100" s="172" t="s">
        <v>252</v>
      </c>
      <c r="B100" s="174"/>
      <c r="C100" s="176">
        <v>30</v>
      </c>
      <c r="D100" s="170"/>
      <c r="E100" s="170"/>
      <c r="F100" s="173"/>
      <c r="G100" s="172"/>
      <c r="H100" s="170"/>
      <c r="I100" s="170"/>
      <c r="J100" s="173"/>
      <c r="K100" s="176"/>
      <c r="L100" s="173"/>
      <c r="M100" s="175">
        <f t="shared" si="7"/>
        <v>30</v>
      </c>
      <c r="N100" s="172" t="s">
        <v>252</v>
      </c>
      <c r="O100" s="174"/>
      <c r="P100" s="176"/>
      <c r="Q100" s="170"/>
      <c r="R100" s="170"/>
      <c r="S100" s="173"/>
      <c r="T100" s="180"/>
      <c r="U100" s="170"/>
      <c r="V100" s="170"/>
      <c r="W100" s="173"/>
      <c r="X100" s="176"/>
      <c r="Y100" s="173"/>
      <c r="Z100" s="171">
        <f t="shared" si="8"/>
        <v>0</v>
      </c>
    </row>
    <row r="101" spans="1:26" ht="15.95" customHeight="1" x14ac:dyDescent="0.25">
      <c r="A101" s="179" t="s">
        <v>251</v>
      </c>
      <c r="B101" s="178"/>
      <c r="C101" s="176">
        <v>100</v>
      </c>
      <c r="D101" s="170">
        <v>121.6</v>
      </c>
      <c r="E101" s="170"/>
      <c r="F101" s="173"/>
      <c r="G101" s="179"/>
      <c r="H101" s="182"/>
      <c r="I101" s="170"/>
      <c r="J101" s="173"/>
      <c r="K101" s="176">
        <v>84.7</v>
      </c>
      <c r="L101" s="184"/>
      <c r="M101" s="261">
        <f t="shared" si="7"/>
        <v>306.3</v>
      </c>
      <c r="N101" s="179" t="s">
        <v>251</v>
      </c>
      <c r="O101" s="178"/>
      <c r="P101" s="176"/>
      <c r="Q101" s="170"/>
      <c r="R101" s="170"/>
      <c r="S101" s="173"/>
      <c r="T101" s="180"/>
      <c r="U101" s="170"/>
      <c r="V101" s="170"/>
      <c r="W101" s="173"/>
      <c r="X101" s="176"/>
      <c r="Y101" s="173">
        <v>200</v>
      </c>
      <c r="Z101" s="181">
        <f t="shared" si="8"/>
        <v>200</v>
      </c>
    </row>
    <row r="102" spans="1:26" ht="15.95" customHeight="1" x14ac:dyDescent="0.25">
      <c r="A102" s="172" t="s">
        <v>250</v>
      </c>
      <c r="B102" s="174"/>
      <c r="C102" s="176"/>
      <c r="D102" s="170"/>
      <c r="E102" s="170"/>
      <c r="F102" s="173"/>
      <c r="G102" s="172"/>
      <c r="H102" s="170"/>
      <c r="I102" s="170"/>
      <c r="J102" s="173"/>
      <c r="K102" s="176"/>
      <c r="L102" s="173"/>
      <c r="M102" s="175">
        <f t="shared" si="7"/>
        <v>0</v>
      </c>
      <c r="N102" s="172" t="s">
        <v>250</v>
      </c>
      <c r="O102" s="174"/>
      <c r="P102" s="176">
        <v>27.18</v>
      </c>
      <c r="Q102" s="170"/>
      <c r="R102" s="170"/>
      <c r="S102" s="173"/>
      <c r="T102" s="180"/>
      <c r="U102" s="170"/>
      <c r="V102" s="170"/>
      <c r="W102" s="173"/>
      <c r="X102" s="176"/>
      <c r="Y102" s="173"/>
      <c r="Z102" s="171">
        <f t="shared" si="8"/>
        <v>27.18</v>
      </c>
    </row>
    <row r="103" spans="1:26" ht="15.95" customHeight="1" x14ac:dyDescent="0.25">
      <c r="A103" s="179" t="s">
        <v>249</v>
      </c>
      <c r="B103" s="178"/>
      <c r="C103" s="176">
        <v>50</v>
      </c>
      <c r="D103" s="170"/>
      <c r="E103" s="170"/>
      <c r="F103" s="173"/>
      <c r="G103" s="179"/>
      <c r="H103" s="182"/>
      <c r="I103" s="170"/>
      <c r="J103" s="173"/>
      <c r="K103" s="176"/>
      <c r="L103" s="184"/>
      <c r="M103" s="185">
        <f t="shared" si="7"/>
        <v>50</v>
      </c>
      <c r="N103" s="179" t="s">
        <v>249</v>
      </c>
      <c r="O103" s="178"/>
      <c r="P103" s="176">
        <v>50</v>
      </c>
      <c r="Q103" s="170"/>
      <c r="R103" s="170"/>
      <c r="S103" s="173"/>
      <c r="T103" s="180"/>
      <c r="U103" s="170"/>
      <c r="V103" s="170"/>
      <c r="W103" s="173"/>
      <c r="X103" s="176"/>
      <c r="Y103" s="173"/>
      <c r="Z103" s="181">
        <f t="shared" si="8"/>
        <v>50</v>
      </c>
    </row>
    <row r="104" spans="1:26" ht="15.95" customHeight="1" x14ac:dyDescent="0.25">
      <c r="A104" s="172" t="s">
        <v>275</v>
      </c>
      <c r="B104" s="174"/>
      <c r="C104" s="176"/>
      <c r="D104" s="170"/>
      <c r="E104" s="170"/>
      <c r="F104" s="173"/>
      <c r="G104" s="172">
        <v>60</v>
      </c>
      <c r="H104" s="170"/>
      <c r="I104" s="170"/>
      <c r="J104" s="173"/>
      <c r="K104" s="176"/>
      <c r="L104" s="173"/>
      <c r="M104" s="175">
        <f t="shared" si="7"/>
        <v>60</v>
      </c>
      <c r="N104" s="172" t="s">
        <v>275</v>
      </c>
      <c r="O104" s="174"/>
      <c r="P104" s="176"/>
      <c r="Q104" s="170"/>
      <c r="R104" s="170"/>
      <c r="S104" s="173"/>
      <c r="T104" s="180">
        <v>60</v>
      </c>
      <c r="U104" s="170"/>
      <c r="V104" s="170"/>
      <c r="W104" s="173"/>
      <c r="X104" s="176"/>
      <c r="Y104" s="173"/>
      <c r="Z104" s="171">
        <f t="shared" si="8"/>
        <v>60</v>
      </c>
    </row>
    <row r="105" spans="1:26" ht="15.95" customHeight="1" x14ac:dyDescent="0.25">
      <c r="A105" s="179" t="s">
        <v>247</v>
      </c>
      <c r="B105" s="178"/>
      <c r="C105" s="176">
        <v>4</v>
      </c>
      <c r="D105" s="170"/>
      <c r="E105" s="170"/>
      <c r="F105" s="173"/>
      <c r="G105" s="172"/>
      <c r="H105" s="170"/>
      <c r="I105" s="170"/>
      <c r="J105" s="173"/>
      <c r="K105" s="176"/>
      <c r="L105" s="173"/>
      <c r="M105" s="175">
        <f t="shared" si="7"/>
        <v>4</v>
      </c>
      <c r="N105" s="172" t="s">
        <v>247</v>
      </c>
      <c r="O105" s="174"/>
      <c r="P105" s="176"/>
      <c r="Q105" s="170"/>
      <c r="R105" s="170"/>
      <c r="S105" s="173"/>
      <c r="T105" s="180"/>
      <c r="U105" s="170"/>
      <c r="V105" s="170"/>
      <c r="W105" s="173"/>
      <c r="X105" s="176"/>
      <c r="Y105" s="173"/>
      <c r="Z105" s="171">
        <f t="shared" si="8"/>
        <v>0</v>
      </c>
    </row>
    <row r="106" spans="1:26" ht="15.95" customHeight="1" x14ac:dyDescent="0.25">
      <c r="A106" s="172" t="s">
        <v>246</v>
      </c>
      <c r="B106" s="174"/>
      <c r="C106" s="176"/>
      <c r="D106" s="170"/>
      <c r="E106" s="170"/>
      <c r="F106" s="173"/>
      <c r="G106" s="172"/>
      <c r="H106" s="170"/>
      <c r="I106" s="170"/>
      <c r="J106" s="173"/>
      <c r="K106" s="176"/>
      <c r="L106" s="173"/>
      <c r="M106" s="175">
        <f t="shared" si="7"/>
        <v>0</v>
      </c>
      <c r="N106" s="172" t="s">
        <v>246</v>
      </c>
      <c r="O106" s="174"/>
      <c r="P106" s="176"/>
      <c r="Q106" s="170"/>
      <c r="R106" s="170"/>
      <c r="S106" s="173"/>
      <c r="T106" s="180"/>
      <c r="U106" s="170"/>
      <c r="V106" s="170">
        <v>10</v>
      </c>
      <c r="W106" s="173"/>
      <c r="X106" s="176"/>
      <c r="Y106" s="173"/>
      <c r="Z106" s="171">
        <f t="shared" si="8"/>
        <v>10</v>
      </c>
    </row>
    <row r="107" spans="1:26" ht="15.95" customHeight="1" x14ac:dyDescent="0.25">
      <c r="A107" s="179" t="s">
        <v>245</v>
      </c>
      <c r="B107" s="178"/>
      <c r="C107" s="176"/>
      <c r="D107" s="170">
        <v>37.840000000000003</v>
      </c>
      <c r="E107" s="170"/>
      <c r="F107" s="173"/>
      <c r="G107" s="179"/>
      <c r="H107" s="182"/>
      <c r="I107" s="170"/>
      <c r="J107" s="173"/>
      <c r="K107" s="176"/>
      <c r="L107" s="184"/>
      <c r="M107" s="185">
        <f t="shared" si="7"/>
        <v>37.840000000000003</v>
      </c>
      <c r="N107" s="179" t="s">
        <v>245</v>
      </c>
      <c r="O107" s="178"/>
      <c r="P107" s="176"/>
      <c r="Q107" s="170">
        <v>72</v>
      </c>
      <c r="R107" s="170"/>
      <c r="S107" s="173"/>
      <c r="T107" s="180"/>
      <c r="U107" s="170">
        <v>69.2</v>
      </c>
      <c r="V107" s="170">
        <v>5</v>
      </c>
      <c r="W107" s="173"/>
      <c r="X107" s="176"/>
      <c r="Y107" s="173"/>
      <c r="Z107" s="260">
        <f t="shared" si="8"/>
        <v>146.19999999999999</v>
      </c>
    </row>
    <row r="108" spans="1:26" ht="15.95" customHeight="1" x14ac:dyDescent="0.25">
      <c r="A108" s="172" t="s">
        <v>244</v>
      </c>
      <c r="B108" s="174"/>
      <c r="C108" s="176"/>
      <c r="D108" s="170">
        <v>10.81</v>
      </c>
      <c r="E108" s="170"/>
      <c r="F108" s="173"/>
      <c r="G108" s="172"/>
      <c r="H108" s="170"/>
      <c r="I108" s="170"/>
      <c r="J108" s="173"/>
      <c r="K108" s="176">
        <v>4.0599999999999996</v>
      </c>
      <c r="L108" s="173"/>
      <c r="M108" s="175">
        <f t="shared" si="7"/>
        <v>14.870000000000001</v>
      </c>
      <c r="N108" s="172" t="s">
        <v>244</v>
      </c>
      <c r="O108" s="174"/>
      <c r="P108" s="176"/>
      <c r="Q108" s="170"/>
      <c r="R108" s="170"/>
      <c r="S108" s="173"/>
      <c r="T108" s="180"/>
      <c r="U108" s="170"/>
      <c r="V108" s="170"/>
      <c r="W108" s="173"/>
      <c r="X108" s="176">
        <v>6.7</v>
      </c>
      <c r="Y108" s="173"/>
      <c r="Z108" s="171">
        <f t="shared" si="8"/>
        <v>6.7</v>
      </c>
    </row>
    <row r="109" spans="1:26" ht="15.95" customHeight="1" x14ac:dyDescent="0.25">
      <c r="A109" s="179" t="s">
        <v>243</v>
      </c>
      <c r="B109" s="178"/>
      <c r="C109" s="176"/>
      <c r="D109" s="170">
        <v>2.7</v>
      </c>
      <c r="E109" s="170"/>
      <c r="F109" s="173"/>
      <c r="G109" s="179"/>
      <c r="H109" s="182"/>
      <c r="I109" s="170"/>
      <c r="J109" s="173"/>
      <c r="K109" s="176"/>
      <c r="L109" s="184"/>
      <c r="M109" s="185">
        <f t="shared" si="7"/>
        <v>2.7</v>
      </c>
      <c r="N109" s="179" t="s">
        <v>243</v>
      </c>
      <c r="O109" s="178"/>
      <c r="P109" s="176"/>
      <c r="Q109" s="170"/>
      <c r="R109" s="170"/>
      <c r="S109" s="173"/>
      <c r="T109" s="180"/>
      <c r="U109" s="170"/>
      <c r="V109" s="170"/>
      <c r="W109" s="173">
        <v>20</v>
      </c>
      <c r="X109" s="176"/>
      <c r="Y109" s="173"/>
      <c r="Z109" s="181">
        <f t="shared" si="8"/>
        <v>20</v>
      </c>
    </row>
    <row r="110" spans="1:26" ht="15.95" customHeight="1" x14ac:dyDescent="0.25">
      <c r="A110" s="172" t="s">
        <v>242</v>
      </c>
      <c r="B110" s="174"/>
      <c r="C110" s="176"/>
      <c r="D110" s="170"/>
      <c r="E110" s="170"/>
      <c r="F110" s="173"/>
      <c r="G110" s="172">
        <v>200</v>
      </c>
      <c r="H110" s="170"/>
      <c r="I110" s="170"/>
      <c r="J110" s="173"/>
      <c r="K110" s="176"/>
      <c r="L110" s="173"/>
      <c r="M110" s="175">
        <f t="shared" si="7"/>
        <v>200</v>
      </c>
      <c r="N110" s="172" t="s">
        <v>242</v>
      </c>
      <c r="O110" s="174"/>
      <c r="P110" s="176"/>
      <c r="Q110" s="170"/>
      <c r="R110" s="170"/>
      <c r="S110" s="173"/>
      <c r="T110" s="180"/>
      <c r="U110" s="170"/>
      <c r="V110" s="170"/>
      <c r="W110" s="173"/>
      <c r="X110" s="176"/>
      <c r="Y110" s="173"/>
      <c r="Z110" s="171">
        <f t="shared" si="8"/>
        <v>0</v>
      </c>
    </row>
    <row r="111" spans="1:26" ht="15.95" customHeight="1" x14ac:dyDescent="0.25">
      <c r="A111" s="170" t="s">
        <v>274</v>
      </c>
      <c r="B111" s="189"/>
      <c r="C111" s="176"/>
      <c r="D111" s="170"/>
      <c r="E111" s="170"/>
      <c r="F111" s="173"/>
      <c r="G111" s="176"/>
      <c r="H111" s="170"/>
      <c r="I111" s="170"/>
      <c r="J111" s="173"/>
      <c r="K111" s="176"/>
      <c r="L111" s="173"/>
      <c r="M111" s="202">
        <f t="shared" si="7"/>
        <v>0</v>
      </c>
      <c r="N111" s="170" t="s">
        <v>274</v>
      </c>
      <c r="O111" s="189"/>
      <c r="P111" s="176"/>
      <c r="Q111" s="170"/>
      <c r="R111" s="170"/>
      <c r="S111" s="173"/>
      <c r="T111" s="180"/>
      <c r="U111" s="170"/>
      <c r="V111" s="170"/>
      <c r="W111" s="173"/>
      <c r="X111" s="176"/>
      <c r="Y111" s="173"/>
      <c r="Z111" s="202">
        <f t="shared" si="8"/>
        <v>0</v>
      </c>
    </row>
    <row r="112" spans="1:26" ht="15.95" customHeight="1" x14ac:dyDescent="0.25">
      <c r="A112" s="170" t="s">
        <v>273</v>
      </c>
      <c r="B112" s="189"/>
      <c r="C112" s="176"/>
      <c r="D112" s="170">
        <v>27</v>
      </c>
      <c r="E112" s="170"/>
      <c r="F112" s="173"/>
      <c r="G112" s="176"/>
      <c r="H112" s="170"/>
      <c r="I112" s="170">
        <v>8.6</v>
      </c>
      <c r="J112" s="173"/>
      <c r="K112" s="176"/>
      <c r="L112" s="173"/>
      <c r="M112" s="202">
        <f t="shared" si="7"/>
        <v>35.6</v>
      </c>
      <c r="N112" s="170" t="s">
        <v>273</v>
      </c>
      <c r="O112" s="189"/>
      <c r="P112" s="176"/>
      <c r="Q112" s="170">
        <v>10</v>
      </c>
      <c r="R112" s="170">
        <v>9</v>
      </c>
      <c r="S112" s="173"/>
      <c r="T112" s="180"/>
      <c r="U112" s="170">
        <v>5.25</v>
      </c>
      <c r="V112" s="170"/>
      <c r="W112" s="173"/>
      <c r="X112" s="176"/>
      <c r="Y112" s="173"/>
      <c r="Z112" s="202">
        <f t="shared" si="8"/>
        <v>24.25</v>
      </c>
    </row>
    <row r="113" spans="1:26" ht="15.95" customHeight="1" thickBot="1" x14ac:dyDescent="0.3">
      <c r="A113" s="172" t="s">
        <v>238</v>
      </c>
      <c r="B113" s="174"/>
      <c r="C113" s="176"/>
      <c r="D113" s="170"/>
      <c r="E113" s="170"/>
      <c r="F113" s="173"/>
      <c r="G113" s="172"/>
      <c r="H113" s="170"/>
      <c r="I113" s="170"/>
      <c r="J113" s="173"/>
      <c r="K113" s="176"/>
      <c r="L113" s="173"/>
      <c r="M113" s="211">
        <f t="shared" si="7"/>
        <v>0</v>
      </c>
      <c r="N113" s="172" t="s">
        <v>238</v>
      </c>
      <c r="O113" s="174"/>
      <c r="P113" s="176">
        <v>126</v>
      </c>
      <c r="Q113" s="170"/>
      <c r="R113" s="170"/>
      <c r="S113" s="173"/>
      <c r="T113" s="180"/>
      <c r="U113" s="170"/>
      <c r="V113" s="170">
        <v>32</v>
      </c>
      <c r="W113" s="173"/>
      <c r="X113" s="176"/>
      <c r="Y113" s="173"/>
      <c r="Z113" s="237">
        <f t="shared" si="8"/>
        <v>158</v>
      </c>
    </row>
    <row r="114" spans="1:26" ht="15.95" customHeight="1" x14ac:dyDescent="0.25">
      <c r="A114" s="320" t="s">
        <v>237</v>
      </c>
      <c r="B114" s="322"/>
      <c r="C114" s="176">
        <v>1.51</v>
      </c>
      <c r="D114" s="170"/>
      <c r="E114" s="170"/>
      <c r="F114" s="173"/>
      <c r="G114" s="176"/>
      <c r="H114" s="170">
        <v>2</v>
      </c>
      <c r="I114" s="170">
        <v>0.8</v>
      </c>
      <c r="J114" s="173">
        <v>1.7</v>
      </c>
      <c r="K114" s="176">
        <v>1.6</v>
      </c>
      <c r="L114" s="173"/>
      <c r="M114" s="217">
        <f t="shared" si="7"/>
        <v>7.6099999999999994</v>
      </c>
      <c r="N114" s="322" t="s">
        <v>237</v>
      </c>
      <c r="O114" s="322"/>
      <c r="P114" s="176">
        <v>3</v>
      </c>
      <c r="Q114" s="170">
        <v>3.2</v>
      </c>
      <c r="R114" s="170"/>
      <c r="S114" s="173"/>
      <c r="T114" s="180">
        <v>2.5</v>
      </c>
      <c r="U114" s="170">
        <v>3</v>
      </c>
      <c r="V114" s="170">
        <v>2</v>
      </c>
      <c r="W114" s="173">
        <v>1.45</v>
      </c>
      <c r="X114" s="176">
        <v>0.5</v>
      </c>
      <c r="Y114" s="173"/>
      <c r="Z114" s="217">
        <f t="shared" si="8"/>
        <v>15.649999999999999</v>
      </c>
    </row>
    <row r="115" spans="1:26" ht="15.95" customHeight="1" x14ac:dyDescent="0.25">
      <c r="A115" s="201" t="s">
        <v>272</v>
      </c>
      <c r="B115" s="203"/>
      <c r="C115" s="176"/>
      <c r="D115" s="170"/>
      <c r="E115" s="170"/>
      <c r="F115" s="173"/>
      <c r="G115" s="176"/>
      <c r="H115" s="170"/>
      <c r="I115" s="170">
        <v>2.4</v>
      </c>
      <c r="J115" s="173"/>
      <c r="K115" s="176">
        <v>84.7</v>
      </c>
      <c r="L115" s="173"/>
      <c r="M115" s="204">
        <f t="shared" si="7"/>
        <v>87.100000000000009</v>
      </c>
      <c r="N115" s="236" t="s">
        <v>272</v>
      </c>
      <c r="O115" s="203"/>
      <c r="P115" s="176"/>
      <c r="Q115" s="170"/>
      <c r="R115" s="170"/>
      <c r="S115" s="173"/>
      <c r="T115" s="180">
        <v>3</v>
      </c>
      <c r="U115" s="170">
        <v>4</v>
      </c>
      <c r="V115" s="170"/>
      <c r="W115" s="173"/>
      <c r="X115" s="176">
        <v>40.06</v>
      </c>
      <c r="Y115" s="173"/>
      <c r="Z115" s="204">
        <f t="shared" si="8"/>
        <v>47.06</v>
      </c>
    </row>
    <row r="116" spans="1:26" ht="15.95" customHeight="1" x14ac:dyDescent="0.25">
      <c r="A116" s="201" t="s">
        <v>270</v>
      </c>
      <c r="B116" s="203"/>
      <c r="C116" s="176"/>
      <c r="D116" s="170"/>
      <c r="E116" s="170"/>
      <c r="F116" s="173"/>
      <c r="G116" s="176"/>
      <c r="H116" s="170"/>
      <c r="I116" s="170"/>
      <c r="J116" s="173"/>
      <c r="K116" s="176"/>
      <c r="L116" s="173"/>
      <c r="M116" s="204">
        <f t="shared" si="7"/>
        <v>0</v>
      </c>
      <c r="N116" s="236" t="s">
        <v>271</v>
      </c>
      <c r="O116" s="203"/>
      <c r="P116" s="176"/>
      <c r="Q116" s="170"/>
      <c r="R116" s="170"/>
      <c r="S116" s="173"/>
      <c r="T116" s="180"/>
      <c r="U116" s="170"/>
      <c r="V116" s="170"/>
      <c r="W116" s="173"/>
      <c r="X116" s="176"/>
      <c r="Y116" s="173"/>
      <c r="Z116" s="204">
        <f t="shared" si="8"/>
        <v>0</v>
      </c>
    </row>
    <row r="117" spans="1:26" ht="15.95" customHeight="1" x14ac:dyDescent="0.25">
      <c r="A117" s="201" t="s">
        <v>269</v>
      </c>
      <c r="B117" s="203"/>
      <c r="C117" s="176"/>
      <c r="D117" s="170"/>
      <c r="E117" s="170">
        <v>100</v>
      </c>
      <c r="F117" s="173"/>
      <c r="G117" s="176"/>
      <c r="H117" s="170"/>
      <c r="I117" s="170"/>
      <c r="J117" s="173"/>
      <c r="K117" s="176"/>
      <c r="L117" s="173">
        <v>200</v>
      </c>
      <c r="M117" s="204">
        <f t="shared" si="7"/>
        <v>300</v>
      </c>
      <c r="N117" s="236" t="s">
        <v>269</v>
      </c>
      <c r="O117" s="203"/>
      <c r="P117" s="176"/>
      <c r="Q117" s="170"/>
      <c r="R117" s="170"/>
      <c r="S117" s="173"/>
      <c r="T117" s="180"/>
      <c r="U117" s="170"/>
      <c r="V117" s="170"/>
      <c r="W117" s="173"/>
      <c r="X117" s="176"/>
      <c r="Y117" s="173"/>
      <c r="Z117" s="204">
        <f t="shared" si="8"/>
        <v>0</v>
      </c>
    </row>
    <row r="118" spans="1:26" ht="15.95" customHeight="1" x14ac:dyDescent="0.25">
      <c r="A118" s="201" t="s">
        <v>268</v>
      </c>
      <c r="B118" s="203"/>
      <c r="C118" s="176"/>
      <c r="D118" s="170"/>
      <c r="E118" s="170"/>
      <c r="F118" s="173"/>
      <c r="G118" s="176"/>
      <c r="H118" s="170"/>
      <c r="I118" s="170"/>
      <c r="J118" s="173"/>
      <c r="K118" s="176"/>
      <c r="L118" s="173"/>
      <c r="M118" s="204">
        <f t="shared" si="7"/>
        <v>0</v>
      </c>
      <c r="N118" s="236" t="s">
        <v>268</v>
      </c>
      <c r="O118" s="203"/>
      <c r="P118" s="176">
        <v>1</v>
      </c>
      <c r="Q118" s="170"/>
      <c r="R118" s="170"/>
      <c r="S118" s="173"/>
      <c r="T118" s="180"/>
      <c r="U118" s="170"/>
      <c r="V118" s="170"/>
      <c r="W118" s="173"/>
      <c r="X118" s="176"/>
      <c r="Y118" s="173"/>
      <c r="Z118" s="204">
        <f t="shared" si="8"/>
        <v>1</v>
      </c>
    </row>
    <row r="119" spans="1:26" ht="15.95" customHeight="1" thickBot="1" x14ac:dyDescent="0.3">
      <c r="A119" s="170" t="s">
        <v>267</v>
      </c>
      <c r="B119" s="189"/>
      <c r="C119" s="192"/>
      <c r="D119" s="191"/>
      <c r="E119" s="191"/>
      <c r="F119" s="190"/>
      <c r="G119" s="192"/>
      <c r="H119" s="191"/>
      <c r="I119" s="191"/>
      <c r="J119" s="190"/>
      <c r="K119" s="192"/>
      <c r="L119" s="190"/>
      <c r="M119" s="200">
        <f t="shared" si="7"/>
        <v>0</v>
      </c>
      <c r="N119" s="180" t="s">
        <v>267</v>
      </c>
      <c r="O119" s="189"/>
      <c r="P119" s="192"/>
      <c r="Q119" s="191"/>
      <c r="R119" s="191"/>
      <c r="S119" s="190"/>
      <c r="T119" s="234"/>
      <c r="U119" s="191"/>
      <c r="V119" s="191"/>
      <c r="W119" s="190"/>
      <c r="X119" s="192">
        <v>1.33</v>
      </c>
      <c r="Y119" s="190"/>
      <c r="Z119" s="200">
        <f t="shared" si="8"/>
        <v>1.33</v>
      </c>
    </row>
    <row r="120" spans="1:26" ht="31.5" customHeight="1" x14ac:dyDescent="0.25">
      <c r="N120" t="s">
        <v>281</v>
      </c>
    </row>
    <row r="121" spans="1:26" ht="15.95" customHeight="1" thickBot="1" x14ac:dyDescent="0.3">
      <c r="A121" t="s">
        <v>18</v>
      </c>
      <c r="C121" s="323" t="s">
        <v>262</v>
      </c>
      <c r="D121" s="323"/>
      <c r="E121" s="323"/>
      <c r="F121" s="323"/>
      <c r="G121" s="225" t="s">
        <v>261</v>
      </c>
      <c r="H121" s="225"/>
      <c r="I121" s="225"/>
      <c r="J121" s="225"/>
      <c r="K121" s="323" t="s">
        <v>278</v>
      </c>
      <c r="L121" s="323"/>
      <c r="M121" s="224"/>
      <c r="N121" t="s">
        <v>280</v>
      </c>
      <c r="P121" t="s">
        <v>262</v>
      </c>
      <c r="T121" t="s">
        <v>261</v>
      </c>
      <c r="X121" s="323" t="s">
        <v>278</v>
      </c>
      <c r="Y121" s="323"/>
    </row>
    <row r="122" spans="1:26" ht="15.95" customHeight="1" x14ac:dyDescent="0.25">
      <c r="A122" s="172" t="s">
        <v>277</v>
      </c>
      <c r="B122" s="174"/>
      <c r="C122" s="222"/>
      <c r="D122" s="219"/>
      <c r="E122" s="233"/>
      <c r="F122" s="223"/>
      <c r="G122" s="220"/>
      <c r="H122" s="219">
        <v>15</v>
      </c>
      <c r="I122" s="232"/>
      <c r="J122" s="231"/>
      <c r="K122" s="230"/>
      <c r="L122" s="223"/>
      <c r="M122" s="175">
        <f t="shared" ref="M122:M149" si="9">SUM(C122:L122)</f>
        <v>15</v>
      </c>
      <c r="N122" s="172" t="s">
        <v>277</v>
      </c>
      <c r="O122" s="174"/>
      <c r="P122" s="222"/>
      <c r="Q122" s="219"/>
      <c r="R122" s="221"/>
      <c r="S122" s="223"/>
      <c r="T122" s="220"/>
      <c r="U122" s="219"/>
      <c r="V122" s="219"/>
      <c r="W122" s="223"/>
      <c r="X122" s="222"/>
      <c r="Y122" s="223"/>
      <c r="Z122" s="171">
        <f t="shared" ref="Z122:Z149" si="10">SUM(P122:Y122)</f>
        <v>0</v>
      </c>
    </row>
    <row r="123" spans="1:26" ht="15.95" customHeight="1" x14ac:dyDescent="0.25">
      <c r="A123" s="179" t="s">
        <v>259</v>
      </c>
      <c r="B123" s="178"/>
      <c r="C123" s="176">
        <v>20</v>
      </c>
      <c r="D123" s="170"/>
      <c r="E123" s="189"/>
      <c r="F123" s="173"/>
      <c r="G123" s="172">
        <v>24</v>
      </c>
      <c r="H123" s="170"/>
      <c r="I123" s="229"/>
      <c r="J123" s="228"/>
      <c r="K123" s="227"/>
      <c r="L123" s="173"/>
      <c r="M123" s="175">
        <f t="shared" si="9"/>
        <v>44</v>
      </c>
      <c r="N123" s="172" t="s">
        <v>259</v>
      </c>
      <c r="O123" s="174"/>
      <c r="P123" s="176">
        <v>20</v>
      </c>
      <c r="Q123" s="170"/>
      <c r="R123" s="174"/>
      <c r="S123" s="173"/>
      <c r="T123" s="172">
        <v>0.5</v>
      </c>
      <c r="U123" s="170"/>
      <c r="V123" s="170"/>
      <c r="W123" s="173"/>
      <c r="X123" s="176">
        <v>2.94</v>
      </c>
      <c r="Y123" s="173"/>
      <c r="Z123" s="171">
        <f t="shared" si="10"/>
        <v>23.44</v>
      </c>
    </row>
    <row r="124" spans="1:26" ht="15.95" customHeight="1" x14ac:dyDescent="0.25">
      <c r="A124" s="172" t="s">
        <v>258</v>
      </c>
      <c r="B124" s="174"/>
      <c r="C124" s="186">
        <v>128</v>
      </c>
      <c r="D124" s="182"/>
      <c r="E124" s="216"/>
      <c r="F124" s="184"/>
      <c r="G124" s="179">
        <v>64</v>
      </c>
      <c r="H124" s="182"/>
      <c r="I124" s="249">
        <v>75</v>
      </c>
      <c r="J124" s="250">
        <v>46.5</v>
      </c>
      <c r="K124" s="227"/>
      <c r="L124" s="184"/>
      <c r="M124" s="185">
        <f t="shared" si="9"/>
        <v>313.5</v>
      </c>
      <c r="N124" s="179" t="s">
        <v>258</v>
      </c>
      <c r="O124" s="178"/>
      <c r="P124" s="186"/>
      <c r="Q124" s="182"/>
      <c r="R124" s="178"/>
      <c r="S124" s="184"/>
      <c r="T124" s="179"/>
      <c r="U124" s="182"/>
      <c r="V124" s="182"/>
      <c r="W124" s="184"/>
      <c r="X124" s="186"/>
      <c r="Y124" s="184"/>
      <c r="Z124" s="181">
        <f t="shared" si="10"/>
        <v>0</v>
      </c>
    </row>
    <row r="125" spans="1:26" ht="15.95" customHeight="1" x14ac:dyDescent="0.25">
      <c r="A125" s="179" t="s">
        <v>257</v>
      </c>
      <c r="B125" s="178"/>
      <c r="C125" s="176">
        <v>100</v>
      </c>
      <c r="D125" s="170"/>
      <c r="E125" s="189"/>
      <c r="F125" s="173"/>
      <c r="G125" s="172"/>
      <c r="H125" s="170">
        <v>90.4</v>
      </c>
      <c r="I125" s="249">
        <v>39.6</v>
      </c>
      <c r="J125" s="250">
        <v>25</v>
      </c>
      <c r="K125" s="227"/>
      <c r="L125" s="173"/>
      <c r="M125" s="175">
        <f t="shared" si="9"/>
        <v>255</v>
      </c>
      <c r="N125" s="172" t="s">
        <v>257</v>
      </c>
      <c r="O125" s="174"/>
      <c r="P125" s="176"/>
      <c r="Q125" s="170"/>
      <c r="R125" s="174"/>
      <c r="S125" s="173"/>
      <c r="T125" s="172">
        <v>14.5</v>
      </c>
      <c r="U125" s="170"/>
      <c r="V125" s="170">
        <v>20</v>
      </c>
      <c r="W125" s="173">
        <v>120</v>
      </c>
      <c r="X125" s="176"/>
      <c r="Y125" s="173"/>
      <c r="Z125" s="171">
        <f t="shared" si="10"/>
        <v>154.5</v>
      </c>
    </row>
    <row r="126" spans="1:26" ht="15.95" customHeight="1" x14ac:dyDescent="0.25">
      <c r="A126" s="172" t="s">
        <v>276</v>
      </c>
      <c r="B126" s="174"/>
      <c r="C126" s="176"/>
      <c r="D126" s="170"/>
      <c r="E126" s="189"/>
      <c r="F126" s="173"/>
      <c r="G126" s="176">
        <v>10</v>
      </c>
      <c r="H126" s="170">
        <v>8</v>
      </c>
      <c r="I126" s="249">
        <v>4.2</v>
      </c>
      <c r="J126" s="250">
        <v>15</v>
      </c>
      <c r="K126" s="251">
        <v>4.2</v>
      </c>
      <c r="L126" s="173"/>
      <c r="M126" s="202">
        <f t="shared" si="9"/>
        <v>41.400000000000006</v>
      </c>
      <c r="N126" s="178" t="s">
        <v>276</v>
      </c>
      <c r="O126" s="178"/>
      <c r="P126" s="176">
        <v>6</v>
      </c>
      <c r="Q126" s="170"/>
      <c r="R126" s="170"/>
      <c r="S126" s="173"/>
      <c r="T126" s="176"/>
      <c r="U126" s="170">
        <v>15</v>
      </c>
      <c r="V126" s="170">
        <v>5</v>
      </c>
      <c r="W126" s="173"/>
      <c r="X126" s="176">
        <v>4.0599999999999996</v>
      </c>
      <c r="Y126" s="173"/>
      <c r="Z126" s="202">
        <f t="shared" si="10"/>
        <v>30.06</v>
      </c>
    </row>
    <row r="127" spans="1:26" ht="15.95" customHeight="1" x14ac:dyDescent="0.25">
      <c r="A127" s="179" t="s">
        <v>255</v>
      </c>
      <c r="B127" s="178"/>
      <c r="C127" s="176">
        <v>81.7</v>
      </c>
      <c r="D127" s="170"/>
      <c r="E127" s="189"/>
      <c r="F127" s="173"/>
      <c r="G127" s="176"/>
      <c r="H127" s="170"/>
      <c r="I127" s="249"/>
      <c r="J127" s="250"/>
      <c r="K127" s="227"/>
      <c r="L127" s="173"/>
      <c r="M127" s="202">
        <f t="shared" si="9"/>
        <v>81.7</v>
      </c>
      <c r="N127" s="189" t="s">
        <v>255</v>
      </c>
      <c r="O127" s="174"/>
      <c r="P127" s="176"/>
      <c r="Q127" s="170"/>
      <c r="R127" s="170"/>
      <c r="S127" s="173"/>
      <c r="T127" s="176">
        <v>48</v>
      </c>
      <c r="U127" s="170"/>
      <c r="V127" s="170"/>
      <c r="W127" s="173"/>
      <c r="X127" s="176"/>
      <c r="Y127" s="173"/>
      <c r="Z127" s="202">
        <f t="shared" si="10"/>
        <v>48</v>
      </c>
    </row>
    <row r="128" spans="1:26" ht="15.95" customHeight="1" x14ac:dyDescent="0.25">
      <c r="A128" s="172" t="s">
        <v>254</v>
      </c>
      <c r="B128" s="174"/>
      <c r="C128" s="176"/>
      <c r="D128" s="170"/>
      <c r="E128" s="189"/>
      <c r="F128" s="173"/>
      <c r="G128" s="172"/>
      <c r="H128" s="170"/>
      <c r="I128" s="249"/>
      <c r="J128" s="250"/>
      <c r="K128" s="251"/>
      <c r="L128" s="194"/>
      <c r="M128" s="175">
        <f t="shared" si="9"/>
        <v>0</v>
      </c>
      <c r="N128" s="172" t="s">
        <v>254</v>
      </c>
      <c r="O128" s="174"/>
      <c r="P128" s="176"/>
      <c r="Q128" s="170">
        <v>74</v>
      </c>
      <c r="R128" s="174"/>
      <c r="S128" s="173"/>
      <c r="T128" s="172"/>
      <c r="U128" s="170"/>
      <c r="V128" s="170"/>
      <c r="W128" s="173"/>
      <c r="X128" s="176"/>
      <c r="Y128" s="173"/>
      <c r="Z128" s="171">
        <f t="shared" si="10"/>
        <v>74</v>
      </c>
    </row>
    <row r="129" spans="1:26" ht="15.95" customHeight="1" x14ac:dyDescent="0.25">
      <c r="A129" s="179" t="s">
        <v>253</v>
      </c>
      <c r="B129" s="178"/>
      <c r="C129" s="186">
        <v>150</v>
      </c>
      <c r="D129" s="182"/>
      <c r="E129" s="216"/>
      <c r="F129" s="184"/>
      <c r="G129" s="179">
        <v>40</v>
      </c>
      <c r="H129" s="182"/>
      <c r="I129" s="249"/>
      <c r="J129" s="250"/>
      <c r="K129" s="251"/>
      <c r="L129" s="196"/>
      <c r="M129" s="185">
        <f t="shared" si="9"/>
        <v>190</v>
      </c>
      <c r="N129" s="179" t="s">
        <v>253</v>
      </c>
      <c r="O129" s="178"/>
      <c r="P129" s="186"/>
      <c r="Q129" s="182"/>
      <c r="R129" s="178"/>
      <c r="S129" s="184"/>
      <c r="T129" s="179">
        <v>200</v>
      </c>
      <c r="U129" s="182"/>
      <c r="V129" s="182"/>
      <c r="W129" s="184"/>
      <c r="X129" s="186"/>
      <c r="Y129" s="184"/>
      <c r="Z129" s="181">
        <f t="shared" si="10"/>
        <v>200</v>
      </c>
    </row>
    <row r="130" spans="1:26" ht="15.95" customHeight="1" x14ac:dyDescent="0.25">
      <c r="A130" s="172" t="s">
        <v>252</v>
      </c>
      <c r="B130" s="174"/>
      <c r="C130" s="176"/>
      <c r="D130" s="170"/>
      <c r="E130" s="189"/>
      <c r="F130" s="173"/>
      <c r="G130" s="172"/>
      <c r="H130" s="170"/>
      <c r="I130" s="249"/>
      <c r="J130" s="250"/>
      <c r="K130" s="251"/>
      <c r="L130" s="194"/>
      <c r="M130" s="175">
        <f t="shared" si="9"/>
        <v>0</v>
      </c>
      <c r="N130" s="172" t="s">
        <v>252</v>
      </c>
      <c r="O130" s="174"/>
      <c r="P130" s="176"/>
      <c r="Q130" s="170"/>
      <c r="R130" s="174"/>
      <c r="S130" s="173"/>
      <c r="T130" s="172"/>
      <c r="U130" s="170"/>
      <c r="V130" s="170"/>
      <c r="W130" s="173"/>
      <c r="X130" s="176"/>
      <c r="Y130" s="173"/>
      <c r="Z130" s="171">
        <f t="shared" si="10"/>
        <v>0</v>
      </c>
    </row>
    <row r="131" spans="1:26" ht="15.95" customHeight="1" x14ac:dyDescent="0.25">
      <c r="A131" s="172" t="s">
        <v>251</v>
      </c>
      <c r="B131" s="174"/>
      <c r="C131" s="186">
        <v>22.5</v>
      </c>
      <c r="D131" s="182">
        <v>60</v>
      </c>
      <c r="E131" s="216"/>
      <c r="F131" s="184"/>
      <c r="G131" s="179"/>
      <c r="H131" s="182"/>
      <c r="I131" s="249"/>
      <c r="J131" s="250"/>
      <c r="K131" s="251">
        <v>30</v>
      </c>
      <c r="L131" s="196"/>
      <c r="M131" s="185">
        <f t="shared" si="9"/>
        <v>112.5</v>
      </c>
      <c r="N131" s="179" t="s">
        <v>251</v>
      </c>
      <c r="O131" s="178"/>
      <c r="P131" s="186">
        <v>100</v>
      </c>
      <c r="Q131" s="182"/>
      <c r="R131" s="178"/>
      <c r="S131" s="184"/>
      <c r="T131" s="179"/>
      <c r="U131" s="182"/>
      <c r="V131" s="182"/>
      <c r="W131" s="184"/>
      <c r="X131" s="186"/>
      <c r="Y131" s="184"/>
      <c r="Z131" s="181">
        <f t="shared" si="10"/>
        <v>100</v>
      </c>
    </row>
    <row r="132" spans="1:26" ht="15.95" customHeight="1" x14ac:dyDescent="0.25">
      <c r="A132" s="179" t="s">
        <v>250</v>
      </c>
      <c r="B132" s="178"/>
      <c r="C132" s="176"/>
      <c r="D132" s="170"/>
      <c r="E132" s="189"/>
      <c r="F132" s="173"/>
      <c r="G132" s="172"/>
      <c r="H132" s="170"/>
      <c r="I132" s="249"/>
      <c r="J132" s="250"/>
      <c r="K132" s="251">
        <v>150</v>
      </c>
      <c r="L132" s="194"/>
      <c r="M132" s="175">
        <f t="shared" si="9"/>
        <v>150</v>
      </c>
      <c r="N132" s="172" t="s">
        <v>250</v>
      </c>
      <c r="O132" s="174"/>
      <c r="P132" s="176"/>
      <c r="Q132" s="170"/>
      <c r="R132" s="174"/>
      <c r="S132" s="173"/>
      <c r="T132" s="172"/>
      <c r="U132" s="170"/>
      <c r="V132" s="170"/>
      <c r="W132" s="173"/>
      <c r="X132" s="176"/>
      <c r="Y132" s="173"/>
      <c r="Z132" s="171">
        <f t="shared" si="10"/>
        <v>0</v>
      </c>
    </row>
    <row r="133" spans="1:26" ht="15.95" customHeight="1" x14ac:dyDescent="0.25">
      <c r="A133" s="172" t="s">
        <v>249</v>
      </c>
      <c r="B133" s="174"/>
      <c r="C133" s="186">
        <v>50</v>
      </c>
      <c r="D133" s="182"/>
      <c r="E133" s="216"/>
      <c r="F133" s="184"/>
      <c r="G133" s="179">
        <v>10</v>
      </c>
      <c r="H133" s="182"/>
      <c r="I133" s="249"/>
      <c r="J133" s="250"/>
      <c r="K133" s="251"/>
      <c r="L133" s="196"/>
      <c r="M133" s="185">
        <f t="shared" si="9"/>
        <v>60</v>
      </c>
      <c r="N133" s="179" t="s">
        <v>249</v>
      </c>
      <c r="O133" s="178"/>
      <c r="P133" s="186">
        <v>18</v>
      </c>
      <c r="Q133" s="182">
        <v>10</v>
      </c>
      <c r="R133" s="170">
        <v>50</v>
      </c>
      <c r="S133" s="173"/>
      <c r="T133" s="179">
        <v>10</v>
      </c>
      <c r="U133" s="182"/>
      <c r="V133" s="182"/>
      <c r="W133" s="184"/>
      <c r="X133" s="186"/>
      <c r="Y133" s="184"/>
      <c r="Z133" s="181">
        <f t="shared" si="10"/>
        <v>88</v>
      </c>
    </row>
    <row r="134" spans="1:26" ht="15.95" customHeight="1" x14ac:dyDescent="0.25">
      <c r="A134" s="179" t="s">
        <v>275</v>
      </c>
      <c r="B134" s="178"/>
      <c r="C134" s="176"/>
      <c r="D134" s="170"/>
      <c r="E134" s="189"/>
      <c r="F134" s="173"/>
      <c r="G134" s="172">
        <v>60</v>
      </c>
      <c r="H134" s="170"/>
      <c r="I134" s="249"/>
      <c r="J134" s="250"/>
      <c r="K134" s="251"/>
      <c r="L134" s="194"/>
      <c r="M134" s="175">
        <f t="shared" si="9"/>
        <v>60</v>
      </c>
      <c r="N134" s="172" t="s">
        <v>275</v>
      </c>
      <c r="O134" s="174"/>
      <c r="P134" s="176"/>
      <c r="Q134" s="170"/>
      <c r="R134" s="174"/>
      <c r="S134" s="173"/>
      <c r="T134" s="172">
        <v>60</v>
      </c>
      <c r="U134" s="170"/>
      <c r="V134" s="170"/>
      <c r="W134" s="173"/>
      <c r="X134" s="176"/>
      <c r="Y134" s="173"/>
      <c r="Z134" s="171">
        <f t="shared" si="10"/>
        <v>60</v>
      </c>
    </row>
    <row r="135" spans="1:26" ht="15.95" customHeight="1" x14ac:dyDescent="0.25">
      <c r="A135" s="252" t="s">
        <v>286</v>
      </c>
      <c r="B135" s="174"/>
      <c r="C135" s="176">
        <v>2</v>
      </c>
      <c r="D135" s="170"/>
      <c r="E135" s="189"/>
      <c r="F135" s="173"/>
      <c r="G135" s="172"/>
      <c r="H135" s="170"/>
      <c r="I135" s="249"/>
      <c r="J135" s="250"/>
      <c r="K135" s="251"/>
      <c r="L135" s="194"/>
      <c r="M135" s="175">
        <f t="shared" si="9"/>
        <v>2</v>
      </c>
      <c r="N135" s="172" t="s">
        <v>247</v>
      </c>
      <c r="O135" s="174"/>
      <c r="P135" s="176">
        <v>4</v>
      </c>
      <c r="Q135" s="170"/>
      <c r="R135" s="174"/>
      <c r="S135" s="173"/>
      <c r="T135" s="172"/>
      <c r="U135" s="170"/>
      <c r="V135" s="170"/>
      <c r="W135" s="173"/>
      <c r="X135" s="176"/>
      <c r="Y135" s="173"/>
      <c r="Z135" s="171">
        <f t="shared" si="10"/>
        <v>4</v>
      </c>
    </row>
    <row r="136" spans="1:26" ht="15.95" customHeight="1" x14ac:dyDescent="0.25">
      <c r="A136" s="179" t="s">
        <v>246</v>
      </c>
      <c r="B136" s="178"/>
      <c r="C136" s="176"/>
      <c r="D136" s="170"/>
      <c r="E136" s="189"/>
      <c r="F136" s="173"/>
      <c r="G136" s="172"/>
      <c r="H136" s="170"/>
      <c r="I136" s="249">
        <v>10</v>
      </c>
      <c r="J136" s="250"/>
      <c r="K136" s="251"/>
      <c r="L136" s="194"/>
      <c r="M136" s="175">
        <f t="shared" si="9"/>
        <v>10</v>
      </c>
      <c r="N136" s="172" t="s">
        <v>246</v>
      </c>
      <c r="O136" s="174"/>
      <c r="P136" s="176"/>
      <c r="Q136" s="170"/>
      <c r="R136" s="174"/>
      <c r="S136" s="173"/>
      <c r="T136" s="172"/>
      <c r="U136" s="170"/>
      <c r="V136" s="170"/>
      <c r="W136" s="173"/>
      <c r="X136" s="176"/>
      <c r="Y136" s="173"/>
      <c r="Z136" s="171">
        <f t="shared" si="10"/>
        <v>0</v>
      </c>
    </row>
    <row r="137" spans="1:26" ht="15.95" customHeight="1" x14ac:dyDescent="0.25">
      <c r="A137" s="172" t="s">
        <v>245</v>
      </c>
      <c r="B137" s="174"/>
      <c r="C137" s="186"/>
      <c r="D137" s="182"/>
      <c r="E137" s="216"/>
      <c r="F137" s="184"/>
      <c r="G137" s="179"/>
      <c r="H137" s="182"/>
      <c r="I137" s="249">
        <v>5</v>
      </c>
      <c r="J137" s="250"/>
      <c r="K137" s="251"/>
      <c r="L137" s="196"/>
      <c r="M137" s="185">
        <f t="shared" si="9"/>
        <v>5</v>
      </c>
      <c r="N137" s="179" t="s">
        <v>245</v>
      </c>
      <c r="O137" s="178"/>
      <c r="P137" s="186"/>
      <c r="Q137" s="182"/>
      <c r="R137" s="178"/>
      <c r="S137" s="184"/>
      <c r="T137" s="179">
        <v>72</v>
      </c>
      <c r="U137" s="182"/>
      <c r="V137" s="182"/>
      <c r="W137" s="184"/>
      <c r="X137" s="186"/>
      <c r="Y137" s="184"/>
      <c r="Z137" s="181">
        <f t="shared" si="10"/>
        <v>72</v>
      </c>
    </row>
    <row r="138" spans="1:26" ht="15.95" customHeight="1" x14ac:dyDescent="0.25">
      <c r="A138" s="179" t="s">
        <v>244</v>
      </c>
      <c r="B138" s="178"/>
      <c r="C138" s="176">
        <v>25</v>
      </c>
      <c r="D138" s="170"/>
      <c r="E138" s="189"/>
      <c r="F138" s="173"/>
      <c r="G138" s="172">
        <v>6</v>
      </c>
      <c r="H138" s="170"/>
      <c r="I138" s="249"/>
      <c r="J138" s="250"/>
      <c r="K138" s="251">
        <v>5</v>
      </c>
      <c r="L138" s="194"/>
      <c r="M138" s="175">
        <f t="shared" si="9"/>
        <v>36</v>
      </c>
      <c r="N138" s="172" t="s">
        <v>244</v>
      </c>
      <c r="O138" s="174"/>
      <c r="P138" s="176"/>
      <c r="Q138" s="170"/>
      <c r="R138" s="174"/>
      <c r="S138" s="173"/>
      <c r="T138" s="172">
        <v>6</v>
      </c>
      <c r="U138" s="170"/>
      <c r="V138" s="170"/>
      <c r="W138" s="173"/>
      <c r="X138" s="176">
        <v>6.42</v>
      </c>
      <c r="Y138" s="173"/>
      <c r="Z138" s="171">
        <f t="shared" si="10"/>
        <v>12.42</v>
      </c>
    </row>
    <row r="139" spans="1:26" ht="15.95" customHeight="1" x14ac:dyDescent="0.25">
      <c r="A139" s="172" t="s">
        <v>243</v>
      </c>
      <c r="B139" s="174"/>
      <c r="C139" s="186"/>
      <c r="D139" s="182"/>
      <c r="E139" s="216"/>
      <c r="F139" s="184"/>
      <c r="G139" s="179"/>
      <c r="H139" s="182"/>
      <c r="I139" s="249"/>
      <c r="J139" s="250"/>
      <c r="K139" s="251"/>
      <c r="L139" s="196"/>
      <c r="M139" s="185">
        <f t="shared" si="9"/>
        <v>0</v>
      </c>
      <c r="N139" s="179" t="s">
        <v>243</v>
      </c>
      <c r="O139" s="178"/>
      <c r="P139" s="186"/>
      <c r="Q139" s="182"/>
      <c r="R139" s="178"/>
      <c r="S139" s="184"/>
      <c r="T139" s="179"/>
      <c r="U139" s="182"/>
      <c r="V139" s="182"/>
      <c r="W139" s="184"/>
      <c r="X139" s="186"/>
      <c r="Y139" s="184"/>
      <c r="Z139" s="181">
        <f t="shared" si="10"/>
        <v>0</v>
      </c>
    </row>
    <row r="140" spans="1:26" ht="15.95" customHeight="1" thickBot="1" x14ac:dyDescent="0.3">
      <c r="A140" s="179" t="s">
        <v>242</v>
      </c>
      <c r="B140" s="178"/>
      <c r="C140" s="176"/>
      <c r="D140" s="170"/>
      <c r="E140" s="189"/>
      <c r="F140" s="173"/>
      <c r="G140" s="172"/>
      <c r="H140" s="170"/>
      <c r="I140" s="249"/>
      <c r="J140" s="250"/>
      <c r="K140" s="251"/>
      <c r="L140" s="194"/>
      <c r="M140" s="211">
        <f t="shared" si="9"/>
        <v>0</v>
      </c>
      <c r="N140" s="172" t="s">
        <v>242</v>
      </c>
      <c r="O140" s="174"/>
      <c r="P140" s="176"/>
      <c r="Q140" s="170"/>
      <c r="R140" s="174"/>
      <c r="S140" s="173"/>
      <c r="T140" s="172">
        <v>200</v>
      </c>
      <c r="U140" s="170"/>
      <c r="V140" s="170"/>
      <c r="W140" s="173"/>
      <c r="X140" s="176"/>
      <c r="Y140" s="173"/>
      <c r="Z140" s="237">
        <f t="shared" si="10"/>
        <v>200</v>
      </c>
    </row>
    <row r="141" spans="1:26" ht="15.95" customHeight="1" x14ac:dyDescent="0.25">
      <c r="A141" s="172" t="s">
        <v>274</v>
      </c>
      <c r="B141" s="174"/>
      <c r="C141" s="176"/>
      <c r="D141" s="170"/>
      <c r="E141" s="189"/>
      <c r="F141" s="173"/>
      <c r="G141" s="176"/>
      <c r="H141" s="170"/>
      <c r="I141" s="249"/>
      <c r="J141" s="250"/>
      <c r="K141" s="251"/>
      <c r="L141" s="194"/>
      <c r="M141" s="217">
        <f t="shared" si="9"/>
        <v>0</v>
      </c>
      <c r="N141" s="178" t="s">
        <v>274</v>
      </c>
      <c r="O141" s="178"/>
      <c r="P141" s="176"/>
      <c r="Q141" s="170"/>
      <c r="R141" s="170"/>
      <c r="S141" s="173"/>
      <c r="T141" s="176"/>
      <c r="U141" s="170"/>
      <c r="V141" s="170"/>
      <c r="W141" s="173"/>
      <c r="X141" s="176"/>
      <c r="Y141" s="173"/>
      <c r="Z141" s="217">
        <f t="shared" si="10"/>
        <v>0</v>
      </c>
    </row>
    <row r="142" spans="1:26" ht="15.95" customHeight="1" x14ac:dyDescent="0.25">
      <c r="A142" s="179" t="s">
        <v>273</v>
      </c>
      <c r="B142" s="178"/>
      <c r="C142" s="176"/>
      <c r="D142" s="170">
        <v>5.25</v>
      </c>
      <c r="E142" s="189">
        <v>4.2</v>
      </c>
      <c r="F142" s="173"/>
      <c r="G142" s="176">
        <v>5</v>
      </c>
      <c r="H142" s="170"/>
      <c r="I142" s="249"/>
      <c r="J142" s="250"/>
      <c r="K142" s="251"/>
      <c r="L142" s="194"/>
      <c r="M142" s="204">
        <f t="shared" si="9"/>
        <v>14.45</v>
      </c>
      <c r="N142" s="174" t="s">
        <v>273</v>
      </c>
      <c r="O142" s="174"/>
      <c r="P142" s="176"/>
      <c r="Q142" s="170">
        <v>10</v>
      </c>
      <c r="R142" s="170">
        <v>7</v>
      </c>
      <c r="S142" s="173"/>
      <c r="T142" s="176">
        <v>9</v>
      </c>
      <c r="U142" s="170"/>
      <c r="V142" s="170">
        <v>32</v>
      </c>
      <c r="W142" s="173"/>
      <c r="X142" s="176"/>
      <c r="Y142" s="173"/>
      <c r="Z142" s="204">
        <f t="shared" si="10"/>
        <v>58</v>
      </c>
    </row>
    <row r="143" spans="1:26" ht="15.95" customHeight="1" x14ac:dyDescent="0.25">
      <c r="A143" s="172" t="s">
        <v>238</v>
      </c>
      <c r="B143" s="174"/>
      <c r="C143" s="176"/>
      <c r="D143" s="170"/>
      <c r="E143" s="189"/>
      <c r="F143" s="173"/>
      <c r="G143" s="172"/>
      <c r="H143" s="170">
        <v>69</v>
      </c>
      <c r="I143" s="249">
        <v>32</v>
      </c>
      <c r="J143" s="250"/>
      <c r="K143" s="251"/>
      <c r="L143" s="194"/>
      <c r="M143" s="204">
        <f t="shared" si="9"/>
        <v>101</v>
      </c>
      <c r="N143" s="174" t="s">
        <v>238</v>
      </c>
      <c r="O143" s="174"/>
      <c r="P143" s="176"/>
      <c r="Q143" s="170"/>
      <c r="R143" s="174"/>
      <c r="S143" s="173"/>
      <c r="T143" s="172"/>
      <c r="U143" s="170"/>
      <c r="V143" s="170"/>
      <c r="W143" s="173"/>
      <c r="X143" s="176"/>
      <c r="Y143" s="173"/>
      <c r="Z143" s="204">
        <f t="shared" si="10"/>
        <v>0</v>
      </c>
    </row>
    <row r="144" spans="1:26" ht="15.95" customHeight="1" x14ac:dyDescent="0.25">
      <c r="A144" s="188" t="s">
        <v>237</v>
      </c>
      <c r="B144" s="189"/>
      <c r="C144" s="176">
        <v>1</v>
      </c>
      <c r="D144" s="170">
        <v>3</v>
      </c>
      <c r="E144" s="189"/>
      <c r="F144" s="173"/>
      <c r="G144" s="176">
        <v>3</v>
      </c>
      <c r="H144" s="170">
        <v>2</v>
      </c>
      <c r="I144" s="249">
        <v>2</v>
      </c>
      <c r="J144" s="250">
        <v>2</v>
      </c>
      <c r="K144" s="251">
        <v>1.5</v>
      </c>
      <c r="L144" s="194"/>
      <c r="M144" s="204">
        <f t="shared" si="9"/>
        <v>14.5</v>
      </c>
      <c r="N144" s="247" t="s">
        <v>237</v>
      </c>
      <c r="O144" s="189"/>
      <c r="P144" s="176">
        <v>3</v>
      </c>
      <c r="Q144" s="170">
        <v>3</v>
      </c>
      <c r="R144" s="170"/>
      <c r="S144" s="173"/>
      <c r="T144" s="176">
        <v>3.2</v>
      </c>
      <c r="U144" s="170">
        <v>3.5</v>
      </c>
      <c r="V144" s="170">
        <v>2</v>
      </c>
      <c r="W144" s="173"/>
      <c r="X144" s="176">
        <v>0.5</v>
      </c>
      <c r="Y144" s="173"/>
      <c r="Z144" s="204">
        <f t="shared" si="10"/>
        <v>15.2</v>
      </c>
    </row>
    <row r="145" spans="1:26" ht="15.95" customHeight="1" x14ac:dyDescent="0.25">
      <c r="A145" s="188" t="s">
        <v>272</v>
      </c>
      <c r="B145" s="189"/>
      <c r="C145" s="176">
        <v>4.2</v>
      </c>
      <c r="D145" s="170"/>
      <c r="E145" s="189"/>
      <c r="F145" s="173"/>
      <c r="G145" s="176"/>
      <c r="H145" s="170"/>
      <c r="I145" s="249"/>
      <c r="J145" s="250"/>
      <c r="K145" s="251">
        <v>20</v>
      </c>
      <c r="L145" s="194"/>
      <c r="M145" s="204">
        <f t="shared" si="9"/>
        <v>24.2</v>
      </c>
      <c r="N145" s="247" t="s">
        <v>272</v>
      </c>
      <c r="O145" s="189"/>
      <c r="P145" s="176"/>
      <c r="Q145" s="170"/>
      <c r="R145" s="170"/>
      <c r="S145" s="173"/>
      <c r="T145" s="176">
        <v>2.25</v>
      </c>
      <c r="U145" s="170"/>
      <c r="V145" s="170"/>
      <c r="W145" s="173"/>
      <c r="X145" s="176">
        <v>42.88</v>
      </c>
      <c r="Y145" s="173"/>
      <c r="Z145" s="204">
        <f t="shared" si="10"/>
        <v>45.13</v>
      </c>
    </row>
    <row r="146" spans="1:26" ht="15.95" customHeight="1" x14ac:dyDescent="0.25">
      <c r="A146" s="188" t="s">
        <v>271</v>
      </c>
      <c r="B146" s="189"/>
      <c r="C146" s="176"/>
      <c r="D146" s="170"/>
      <c r="E146" s="189"/>
      <c r="F146" s="173"/>
      <c r="G146" s="176"/>
      <c r="H146" s="170"/>
      <c r="I146" s="198"/>
      <c r="J146" s="194"/>
      <c r="K146" s="176"/>
      <c r="L146" s="173"/>
      <c r="M146" s="204">
        <f t="shared" si="9"/>
        <v>0</v>
      </c>
      <c r="N146" s="247" t="s">
        <v>271</v>
      </c>
      <c r="O146" s="189"/>
      <c r="P146" s="176">
        <v>68</v>
      </c>
      <c r="Q146" s="170"/>
      <c r="R146" s="170"/>
      <c r="S146" s="173"/>
      <c r="T146" s="176"/>
      <c r="U146" s="170"/>
      <c r="V146" s="170">
        <v>20</v>
      </c>
      <c r="W146" s="173"/>
      <c r="X146" s="176"/>
      <c r="Y146" s="173"/>
      <c r="Z146" s="204">
        <f t="shared" si="10"/>
        <v>88</v>
      </c>
    </row>
    <row r="147" spans="1:26" ht="15.95" customHeight="1" x14ac:dyDescent="0.25">
      <c r="A147" s="188" t="s">
        <v>269</v>
      </c>
      <c r="B147" s="189"/>
      <c r="C147" s="176"/>
      <c r="D147" s="170"/>
      <c r="E147" s="189"/>
      <c r="F147" s="173"/>
      <c r="G147" s="176"/>
      <c r="H147" s="170"/>
      <c r="I147" s="198"/>
      <c r="J147" s="194"/>
      <c r="K147" s="176"/>
      <c r="L147" s="173">
        <v>200</v>
      </c>
      <c r="M147" s="204">
        <f t="shared" si="9"/>
        <v>200</v>
      </c>
      <c r="N147" s="247" t="s">
        <v>269</v>
      </c>
      <c r="O147" s="189"/>
      <c r="P147" s="176"/>
      <c r="Q147" s="170"/>
      <c r="R147" s="170"/>
      <c r="S147" s="173"/>
      <c r="T147" s="176"/>
      <c r="U147" s="170"/>
      <c r="V147" s="170"/>
      <c r="W147" s="173"/>
      <c r="X147" s="176"/>
      <c r="Y147" s="173">
        <v>200</v>
      </c>
      <c r="Z147" s="204">
        <f t="shared" si="10"/>
        <v>200</v>
      </c>
    </row>
    <row r="148" spans="1:26" ht="15.95" customHeight="1" x14ac:dyDescent="0.25">
      <c r="A148" s="188" t="s">
        <v>268</v>
      </c>
      <c r="B148" s="189"/>
      <c r="C148" s="176"/>
      <c r="D148" s="170"/>
      <c r="E148" s="189"/>
      <c r="F148" s="173"/>
      <c r="G148" s="176"/>
      <c r="H148" s="170"/>
      <c r="I148" s="170"/>
      <c r="J148" s="173"/>
      <c r="K148" s="176"/>
      <c r="L148" s="173"/>
      <c r="M148" s="204">
        <f t="shared" si="9"/>
        <v>0</v>
      </c>
      <c r="N148" s="247" t="s">
        <v>268</v>
      </c>
      <c r="O148" s="189"/>
      <c r="P148" s="176"/>
      <c r="Q148" s="170"/>
      <c r="R148" s="170"/>
      <c r="S148" s="173"/>
      <c r="T148" s="176"/>
      <c r="U148" s="170"/>
      <c r="V148" s="170"/>
      <c r="W148" s="173"/>
      <c r="X148" s="176"/>
      <c r="Y148" s="173"/>
      <c r="Z148" s="204">
        <f t="shared" si="10"/>
        <v>0</v>
      </c>
    </row>
    <row r="149" spans="1:26" ht="15.95" customHeight="1" thickBot="1" x14ac:dyDescent="0.3">
      <c r="A149" s="188" t="s">
        <v>267</v>
      </c>
      <c r="B149" s="189"/>
      <c r="C149" s="192"/>
      <c r="D149" s="191"/>
      <c r="E149" s="226"/>
      <c r="F149" s="190"/>
      <c r="G149" s="192"/>
      <c r="H149" s="191"/>
      <c r="I149" s="191"/>
      <c r="J149" s="190"/>
      <c r="K149" s="192"/>
      <c r="L149" s="190"/>
      <c r="M149" s="200">
        <f t="shared" si="9"/>
        <v>0</v>
      </c>
      <c r="N149" s="247" t="s">
        <v>267</v>
      </c>
      <c r="O149" s="189"/>
      <c r="P149" s="192"/>
      <c r="Q149" s="191"/>
      <c r="R149" s="191"/>
      <c r="S149" s="190"/>
      <c r="T149" s="192"/>
      <c r="U149" s="191"/>
      <c r="V149" s="191"/>
      <c r="W149" s="190"/>
      <c r="X149" s="192">
        <v>1.47</v>
      </c>
      <c r="Y149" s="190"/>
      <c r="Z149" s="200">
        <f t="shared" si="10"/>
        <v>1.47</v>
      </c>
    </row>
    <row r="150" spans="1:26" ht="33" customHeight="1" x14ac:dyDescent="0.25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85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85"/>
    </row>
    <row r="151" spans="1:26" ht="15.95" customHeight="1" thickBot="1" x14ac:dyDescent="0.3">
      <c r="A151" t="s">
        <v>20</v>
      </c>
      <c r="C151" s="323" t="s">
        <v>262</v>
      </c>
      <c r="D151" s="323"/>
      <c r="E151" s="323"/>
      <c r="F151" s="323"/>
      <c r="G151" s="225" t="s">
        <v>261</v>
      </c>
      <c r="H151" s="225"/>
      <c r="I151" s="225"/>
      <c r="J151" s="225"/>
      <c r="K151" s="323" t="s">
        <v>278</v>
      </c>
      <c r="L151" s="323"/>
      <c r="M151" s="224"/>
      <c r="N151" t="s">
        <v>279</v>
      </c>
      <c r="P151" t="s">
        <v>262</v>
      </c>
      <c r="T151" t="s">
        <v>261</v>
      </c>
      <c r="X151" s="326" t="s">
        <v>278</v>
      </c>
      <c r="Y151" s="326"/>
    </row>
    <row r="152" spans="1:26" ht="15.95" customHeight="1" x14ac:dyDescent="0.25">
      <c r="A152" s="170" t="s">
        <v>277</v>
      </c>
      <c r="B152" s="189"/>
      <c r="C152" s="222"/>
      <c r="D152" s="219"/>
      <c r="E152" s="219"/>
      <c r="F152" s="223"/>
      <c r="G152" s="220"/>
      <c r="H152" s="219"/>
      <c r="I152" s="219"/>
      <c r="J152" s="223"/>
      <c r="K152" s="222"/>
      <c r="L152" s="223"/>
      <c r="M152" s="175">
        <f t="shared" ref="M152:M161" si="11">SUM(C152:L152)</f>
        <v>0</v>
      </c>
      <c r="N152" s="172" t="s">
        <v>277</v>
      </c>
      <c r="O152" s="174"/>
      <c r="P152" s="222">
        <v>60</v>
      </c>
      <c r="Q152" s="219"/>
      <c r="R152" s="221"/>
      <c r="S152" s="218"/>
      <c r="T152" s="220"/>
      <c r="U152" s="219"/>
      <c r="V152" s="219"/>
      <c r="W152" s="218"/>
      <c r="X152" s="180"/>
      <c r="Y152" s="189"/>
      <c r="Z152" s="217">
        <f t="shared" ref="Z152:Z179" si="12">SUM(P152:Y152)</f>
        <v>60</v>
      </c>
    </row>
    <row r="153" spans="1:26" ht="15.95" customHeight="1" x14ac:dyDescent="0.25">
      <c r="A153" s="320" t="s">
        <v>259</v>
      </c>
      <c r="B153" s="322"/>
      <c r="C153" s="176">
        <v>15</v>
      </c>
      <c r="D153" s="170">
        <v>10</v>
      </c>
      <c r="E153" s="170"/>
      <c r="F153" s="173"/>
      <c r="G153" s="172">
        <v>24</v>
      </c>
      <c r="H153" s="170"/>
      <c r="I153" s="170"/>
      <c r="J153" s="173"/>
      <c r="K153" s="176"/>
      <c r="L153" s="173">
        <v>3</v>
      </c>
      <c r="M153" s="175">
        <f t="shared" si="11"/>
        <v>52</v>
      </c>
      <c r="N153" s="172" t="s">
        <v>259</v>
      </c>
      <c r="O153" s="174"/>
      <c r="P153" s="176">
        <v>20</v>
      </c>
      <c r="Q153" s="170">
        <v>6</v>
      </c>
      <c r="R153" s="174"/>
      <c r="S153" s="194"/>
      <c r="T153" s="172"/>
      <c r="U153" s="170"/>
      <c r="V153" s="170"/>
      <c r="W153" s="194"/>
      <c r="X153" s="180"/>
      <c r="Y153" s="189"/>
      <c r="Z153" s="204">
        <f t="shared" si="12"/>
        <v>26</v>
      </c>
    </row>
    <row r="154" spans="1:26" ht="15.95" customHeight="1" x14ac:dyDescent="0.25">
      <c r="A154" s="170" t="s">
        <v>258</v>
      </c>
      <c r="B154" s="189"/>
      <c r="C154" s="186"/>
      <c r="D154" s="182"/>
      <c r="E154" s="182"/>
      <c r="F154" s="184"/>
      <c r="G154" s="179">
        <v>144</v>
      </c>
      <c r="H154" s="182">
        <v>22</v>
      </c>
      <c r="I154" s="170">
        <v>30</v>
      </c>
      <c r="J154" s="173"/>
      <c r="K154" s="176"/>
      <c r="L154" s="184"/>
      <c r="M154" s="185">
        <f t="shared" si="11"/>
        <v>196</v>
      </c>
      <c r="N154" s="179" t="s">
        <v>258</v>
      </c>
      <c r="O154" s="178"/>
      <c r="P154" s="186"/>
      <c r="Q154" s="182"/>
      <c r="R154" s="178"/>
      <c r="S154" s="196"/>
      <c r="T154" s="179"/>
      <c r="U154" s="182"/>
      <c r="V154" s="182"/>
      <c r="W154" s="196"/>
      <c r="X154" s="195"/>
      <c r="Y154" s="216"/>
      <c r="Z154" s="215">
        <f t="shared" si="12"/>
        <v>0</v>
      </c>
    </row>
    <row r="155" spans="1:26" ht="15.95" customHeight="1" x14ac:dyDescent="0.25">
      <c r="A155" s="320" t="s">
        <v>257</v>
      </c>
      <c r="B155" s="322"/>
      <c r="C155" s="176"/>
      <c r="D155" s="170"/>
      <c r="E155" s="170"/>
      <c r="F155" s="173"/>
      <c r="G155" s="172">
        <v>24</v>
      </c>
      <c r="H155" s="170">
        <v>72</v>
      </c>
      <c r="I155" s="170">
        <v>70</v>
      </c>
      <c r="J155" s="173"/>
      <c r="K155" s="176"/>
      <c r="L155" s="173"/>
      <c r="M155" s="175">
        <f t="shared" si="11"/>
        <v>166</v>
      </c>
      <c r="N155" s="172" t="s">
        <v>257</v>
      </c>
      <c r="O155" s="174"/>
      <c r="P155" s="176"/>
      <c r="Q155" s="170"/>
      <c r="R155" s="174"/>
      <c r="S155" s="194"/>
      <c r="T155" s="172"/>
      <c r="U155" s="170"/>
      <c r="V155" s="170"/>
      <c r="W155" s="194"/>
      <c r="X155" s="180"/>
      <c r="Y155" s="189"/>
      <c r="Z155" s="204">
        <f t="shared" si="12"/>
        <v>0</v>
      </c>
    </row>
    <row r="156" spans="1:26" ht="15.95" customHeight="1" x14ac:dyDescent="0.25">
      <c r="A156" s="170" t="s">
        <v>276</v>
      </c>
      <c r="B156" s="189"/>
      <c r="C156" s="176">
        <v>4.2</v>
      </c>
      <c r="D156" s="170"/>
      <c r="E156" s="170"/>
      <c r="F156" s="173"/>
      <c r="G156" s="176">
        <v>5.9</v>
      </c>
      <c r="H156" s="170">
        <v>10</v>
      </c>
      <c r="I156" s="170">
        <v>4.2</v>
      </c>
      <c r="J156" s="173"/>
      <c r="K156" s="176"/>
      <c r="L156" s="173">
        <v>4</v>
      </c>
      <c r="M156" s="202">
        <f t="shared" si="11"/>
        <v>28.3</v>
      </c>
      <c r="N156" s="170" t="s">
        <v>276</v>
      </c>
      <c r="O156" s="189"/>
      <c r="P156" s="176"/>
      <c r="Q156" s="170"/>
      <c r="R156" s="170"/>
      <c r="S156" s="194"/>
      <c r="T156" s="176"/>
      <c r="U156" s="170"/>
      <c r="V156" s="170"/>
      <c r="W156" s="194"/>
      <c r="X156" s="180"/>
      <c r="Y156" s="189"/>
      <c r="Z156" s="204">
        <f t="shared" si="12"/>
        <v>0</v>
      </c>
    </row>
    <row r="157" spans="1:26" ht="15.95" customHeight="1" x14ac:dyDescent="0.25">
      <c r="A157" s="320" t="s">
        <v>255</v>
      </c>
      <c r="B157" s="322"/>
      <c r="C157" s="176"/>
      <c r="D157" s="170"/>
      <c r="E157" s="170"/>
      <c r="F157" s="173"/>
      <c r="G157" s="176"/>
      <c r="H157" s="170">
        <v>25</v>
      </c>
      <c r="I157" s="170"/>
      <c r="J157" s="173"/>
      <c r="K157" s="176"/>
      <c r="L157" s="173"/>
      <c r="M157" s="202">
        <f t="shared" si="11"/>
        <v>25</v>
      </c>
      <c r="N157" s="178" t="s">
        <v>255</v>
      </c>
      <c r="O157" s="178"/>
      <c r="P157" s="176"/>
      <c r="Q157" s="170"/>
      <c r="R157" s="170"/>
      <c r="S157" s="194"/>
      <c r="T157" s="176"/>
      <c r="U157" s="170"/>
      <c r="V157" s="170"/>
      <c r="W157" s="194"/>
      <c r="X157" s="180"/>
      <c r="Y157" s="189"/>
      <c r="Z157" s="204">
        <f t="shared" si="12"/>
        <v>0</v>
      </c>
    </row>
    <row r="158" spans="1:26" ht="15.95" customHeight="1" x14ac:dyDescent="0.25">
      <c r="A158" s="320" t="s">
        <v>254</v>
      </c>
      <c r="B158" s="322"/>
      <c r="C158" s="176"/>
      <c r="D158" s="170"/>
      <c r="E158" s="170"/>
      <c r="F158" s="173"/>
      <c r="G158" s="172">
        <v>79</v>
      </c>
      <c r="H158" s="170"/>
      <c r="I158" s="170"/>
      <c r="J158" s="173"/>
      <c r="K158" s="176"/>
      <c r="L158" s="173"/>
      <c r="M158" s="175">
        <f t="shared" si="11"/>
        <v>79</v>
      </c>
      <c r="N158" s="172" t="s">
        <v>254</v>
      </c>
      <c r="O158" s="174"/>
      <c r="P158" s="176"/>
      <c r="Q158" s="170"/>
      <c r="R158" s="174"/>
      <c r="S158" s="194"/>
      <c r="T158" s="172"/>
      <c r="U158" s="170"/>
      <c r="V158" s="170"/>
      <c r="W158" s="194"/>
      <c r="X158" s="180"/>
      <c r="Y158" s="189"/>
      <c r="Z158" s="204">
        <f t="shared" si="12"/>
        <v>0</v>
      </c>
    </row>
    <row r="159" spans="1:26" ht="15.95" customHeight="1" x14ac:dyDescent="0.25">
      <c r="A159" s="320" t="s">
        <v>253</v>
      </c>
      <c r="B159" s="322"/>
      <c r="C159" s="186"/>
      <c r="D159" s="182"/>
      <c r="E159" s="182"/>
      <c r="F159" s="184"/>
      <c r="G159" s="179">
        <v>44</v>
      </c>
      <c r="H159" s="182"/>
      <c r="I159" s="170"/>
      <c r="J159" s="173"/>
      <c r="K159" s="176"/>
      <c r="L159" s="184"/>
      <c r="M159" s="185">
        <f t="shared" si="11"/>
        <v>44</v>
      </c>
      <c r="N159" s="179" t="s">
        <v>253</v>
      </c>
      <c r="O159" s="178"/>
      <c r="P159" s="186">
        <v>200</v>
      </c>
      <c r="Q159" s="182"/>
      <c r="R159" s="178"/>
      <c r="S159" s="196"/>
      <c r="T159" s="179"/>
      <c r="U159" s="182"/>
      <c r="V159" s="182"/>
      <c r="W159" s="196"/>
      <c r="X159" s="195"/>
      <c r="Y159" s="216"/>
      <c r="Z159" s="215">
        <f t="shared" si="12"/>
        <v>200</v>
      </c>
    </row>
    <row r="160" spans="1:26" ht="15.95" customHeight="1" x14ac:dyDescent="0.25">
      <c r="A160" s="320" t="s">
        <v>252</v>
      </c>
      <c r="B160" s="322"/>
      <c r="C160" s="176"/>
      <c r="D160" s="170"/>
      <c r="E160" s="170"/>
      <c r="F160" s="173"/>
      <c r="G160" s="172"/>
      <c r="H160" s="170"/>
      <c r="I160" s="170"/>
      <c r="J160" s="173"/>
      <c r="K160" s="176"/>
      <c r="L160" s="173"/>
      <c r="M160" s="175">
        <f t="shared" si="11"/>
        <v>0</v>
      </c>
      <c r="N160" s="172" t="s">
        <v>252</v>
      </c>
      <c r="O160" s="174"/>
      <c r="P160" s="176"/>
      <c r="Q160" s="170"/>
      <c r="R160" s="174"/>
      <c r="S160" s="194"/>
      <c r="T160" s="172"/>
      <c r="U160" s="170"/>
      <c r="V160" s="170"/>
      <c r="W160" s="194"/>
      <c r="X160" s="180"/>
      <c r="Y160" s="189"/>
      <c r="Z160" s="204">
        <f t="shared" si="12"/>
        <v>0</v>
      </c>
    </row>
    <row r="161" spans="1:26" ht="15.95" customHeight="1" x14ac:dyDescent="0.25">
      <c r="A161" s="324" t="s">
        <v>251</v>
      </c>
      <c r="B161" s="325"/>
      <c r="C161" s="186"/>
      <c r="D161" s="182">
        <v>30</v>
      </c>
      <c r="E161" s="182">
        <v>100</v>
      </c>
      <c r="F161" s="184"/>
      <c r="G161" s="179"/>
      <c r="H161" s="182"/>
      <c r="I161" s="170"/>
      <c r="J161" s="173"/>
      <c r="K161" s="176">
        <v>200</v>
      </c>
      <c r="L161" s="184">
        <v>30</v>
      </c>
      <c r="M161" s="185">
        <f t="shared" si="11"/>
        <v>360</v>
      </c>
      <c r="N161" s="179" t="s">
        <v>251</v>
      </c>
      <c r="O161" s="178"/>
      <c r="P161" s="186">
        <v>100</v>
      </c>
      <c r="Q161" s="182">
        <v>98.4</v>
      </c>
      <c r="R161" s="178"/>
      <c r="S161" s="196"/>
      <c r="T161" s="179"/>
      <c r="U161" s="182"/>
      <c r="V161" s="182"/>
      <c r="W161" s="196"/>
      <c r="X161" s="195"/>
      <c r="Y161" s="216"/>
      <c r="Z161" s="215">
        <f t="shared" si="12"/>
        <v>198.4</v>
      </c>
    </row>
    <row r="162" spans="1:26" ht="15.95" customHeight="1" x14ac:dyDescent="0.25">
      <c r="A162" s="319" t="s">
        <v>250</v>
      </c>
      <c r="B162" s="320"/>
      <c r="C162" s="176">
        <v>140</v>
      </c>
      <c r="D162" s="170"/>
      <c r="E162" s="170"/>
      <c r="F162" s="173"/>
      <c r="G162" s="172"/>
      <c r="H162" s="170"/>
      <c r="I162" s="170"/>
      <c r="J162" s="173"/>
      <c r="K162" s="176"/>
      <c r="L162" s="173"/>
      <c r="M162" s="175">
        <v>0</v>
      </c>
      <c r="N162" s="172" t="s">
        <v>250</v>
      </c>
      <c r="O162" s="174"/>
      <c r="P162" s="176"/>
      <c r="Q162" s="170"/>
      <c r="R162" s="174"/>
      <c r="S162" s="194"/>
      <c r="T162" s="172"/>
      <c r="U162" s="170"/>
      <c r="V162" s="170"/>
      <c r="W162" s="194"/>
      <c r="X162" s="180"/>
      <c r="Y162" s="189"/>
      <c r="Z162" s="204">
        <f t="shared" si="12"/>
        <v>0</v>
      </c>
    </row>
    <row r="163" spans="1:26" ht="15.95" customHeight="1" x14ac:dyDescent="0.25">
      <c r="A163" s="319" t="s">
        <v>249</v>
      </c>
      <c r="B163" s="320"/>
      <c r="C163" s="186">
        <v>50</v>
      </c>
      <c r="D163" s="182">
        <v>5</v>
      </c>
      <c r="E163" s="182"/>
      <c r="F163" s="184"/>
      <c r="G163" s="179"/>
      <c r="H163" s="182"/>
      <c r="I163" s="170"/>
      <c r="J163" s="173"/>
      <c r="K163" s="176"/>
      <c r="L163" s="184"/>
      <c r="M163" s="185">
        <f t="shared" ref="M163:M179" si="13">SUM(C163:L163)</f>
        <v>55</v>
      </c>
      <c r="N163" s="179" t="s">
        <v>249</v>
      </c>
      <c r="O163" s="178"/>
      <c r="P163" s="186">
        <v>50</v>
      </c>
      <c r="Q163" s="182"/>
      <c r="R163" s="178"/>
      <c r="S163" s="197"/>
      <c r="T163" s="179"/>
      <c r="U163" s="182"/>
      <c r="V163" s="182"/>
      <c r="W163" s="196"/>
      <c r="X163" s="195"/>
      <c r="Y163" s="216"/>
      <c r="Z163" s="215">
        <f t="shared" si="12"/>
        <v>50</v>
      </c>
    </row>
    <row r="164" spans="1:26" ht="15.95" customHeight="1" x14ac:dyDescent="0.25">
      <c r="A164" s="170" t="s">
        <v>275</v>
      </c>
      <c r="B164" s="189"/>
      <c r="C164" s="176"/>
      <c r="D164" s="170"/>
      <c r="E164" s="170"/>
      <c r="F164" s="173"/>
      <c r="G164" s="172">
        <v>60</v>
      </c>
      <c r="H164" s="170"/>
      <c r="I164" s="170"/>
      <c r="J164" s="173"/>
      <c r="K164" s="176"/>
      <c r="L164" s="173"/>
      <c r="M164" s="175">
        <f t="shared" si="13"/>
        <v>60</v>
      </c>
      <c r="N164" s="172" t="s">
        <v>275</v>
      </c>
      <c r="O164" s="174"/>
      <c r="P164" s="176"/>
      <c r="Q164" s="170"/>
      <c r="R164" s="174"/>
      <c r="S164" s="194"/>
      <c r="T164" s="172"/>
      <c r="U164" s="170"/>
      <c r="V164" s="170"/>
      <c r="W164" s="194"/>
      <c r="X164" s="180"/>
      <c r="Y164" s="189"/>
      <c r="Z164" s="204">
        <f t="shared" si="12"/>
        <v>0</v>
      </c>
    </row>
    <row r="165" spans="1:26" ht="15.95" customHeight="1" x14ac:dyDescent="0.25">
      <c r="A165" s="319" t="s">
        <v>247</v>
      </c>
      <c r="B165" s="320"/>
      <c r="C165" s="176"/>
      <c r="D165" s="170"/>
      <c r="E165" s="170"/>
      <c r="F165" s="173"/>
      <c r="G165" s="172"/>
      <c r="H165" s="170"/>
      <c r="I165" s="170"/>
      <c r="J165" s="173"/>
      <c r="K165" s="176"/>
      <c r="L165" s="173"/>
      <c r="M165" s="175">
        <f t="shared" si="13"/>
        <v>0</v>
      </c>
      <c r="N165" s="172" t="s">
        <v>247</v>
      </c>
      <c r="O165" s="174"/>
      <c r="P165" s="176">
        <v>4</v>
      </c>
      <c r="Q165" s="170"/>
      <c r="R165" s="174"/>
      <c r="S165" s="194"/>
      <c r="T165" s="172"/>
      <c r="U165" s="170"/>
      <c r="V165" s="170"/>
      <c r="W165" s="194"/>
      <c r="X165" s="180"/>
      <c r="Y165" s="189"/>
      <c r="Z165" s="204">
        <f t="shared" si="12"/>
        <v>4</v>
      </c>
    </row>
    <row r="166" spans="1:26" ht="15.95" customHeight="1" x14ac:dyDescent="0.25">
      <c r="A166" s="320" t="s">
        <v>246</v>
      </c>
      <c r="B166" s="322"/>
      <c r="C166" s="176">
        <v>5</v>
      </c>
      <c r="D166" s="170"/>
      <c r="E166" s="170"/>
      <c r="F166" s="173"/>
      <c r="G166" s="172">
        <v>23</v>
      </c>
      <c r="H166" s="170"/>
      <c r="I166" s="170">
        <v>10</v>
      </c>
      <c r="J166" s="173"/>
      <c r="K166" s="176"/>
      <c r="L166" s="173"/>
      <c r="M166" s="175">
        <f t="shared" si="13"/>
        <v>38</v>
      </c>
      <c r="N166" s="172" t="s">
        <v>246</v>
      </c>
      <c r="O166" s="174"/>
      <c r="P166" s="176"/>
      <c r="Q166" s="170"/>
      <c r="R166" s="174"/>
      <c r="S166" s="194"/>
      <c r="T166" s="172"/>
      <c r="U166" s="170"/>
      <c r="V166" s="170"/>
      <c r="W166" s="194"/>
      <c r="X166" s="180"/>
      <c r="Y166" s="189"/>
      <c r="Z166" s="204">
        <f t="shared" si="12"/>
        <v>0</v>
      </c>
    </row>
    <row r="167" spans="1:26" ht="15.95" customHeight="1" x14ac:dyDescent="0.25">
      <c r="A167" s="320" t="s">
        <v>245</v>
      </c>
      <c r="B167" s="322"/>
      <c r="C167" s="186">
        <v>10</v>
      </c>
      <c r="D167" s="182"/>
      <c r="E167" s="182"/>
      <c r="F167" s="184"/>
      <c r="G167" s="179"/>
      <c r="H167" s="182"/>
      <c r="I167" s="170"/>
      <c r="J167" s="173"/>
      <c r="K167" s="176"/>
      <c r="L167" s="184"/>
      <c r="M167" s="185">
        <f t="shared" si="13"/>
        <v>10</v>
      </c>
      <c r="N167" s="179" t="s">
        <v>245</v>
      </c>
      <c r="O167" s="178"/>
      <c r="P167" s="186">
        <v>44.4</v>
      </c>
      <c r="Q167" s="182"/>
      <c r="R167" s="178"/>
      <c r="S167" s="196"/>
      <c r="T167" s="179"/>
      <c r="U167" s="182"/>
      <c r="V167" s="182"/>
      <c r="W167" s="196"/>
      <c r="X167" s="195"/>
      <c r="Y167" s="216"/>
      <c r="Z167" s="215">
        <f t="shared" si="12"/>
        <v>44.4</v>
      </c>
    </row>
    <row r="168" spans="1:26" ht="15.95" customHeight="1" x14ac:dyDescent="0.25">
      <c r="A168" s="320" t="s">
        <v>244</v>
      </c>
      <c r="B168" s="322"/>
      <c r="C168" s="176">
        <v>4</v>
      </c>
      <c r="D168" s="170"/>
      <c r="E168" s="170"/>
      <c r="F168" s="173"/>
      <c r="G168" s="172"/>
      <c r="H168" s="170"/>
      <c r="I168" s="170"/>
      <c r="J168" s="173"/>
      <c r="K168" s="176"/>
      <c r="L168" s="173"/>
      <c r="M168" s="175">
        <f t="shared" si="13"/>
        <v>4</v>
      </c>
      <c r="N168" s="172" t="s">
        <v>244</v>
      </c>
      <c r="O168" s="174"/>
      <c r="P168" s="176"/>
      <c r="Q168" s="170"/>
      <c r="R168" s="174"/>
      <c r="S168" s="194"/>
      <c r="T168" s="172"/>
      <c r="U168" s="170"/>
      <c r="V168" s="170"/>
      <c r="W168" s="194"/>
      <c r="X168" s="180"/>
      <c r="Y168" s="189"/>
      <c r="Z168" s="204">
        <f t="shared" si="12"/>
        <v>0</v>
      </c>
    </row>
    <row r="169" spans="1:26" ht="15.95" customHeight="1" x14ac:dyDescent="0.25">
      <c r="A169" s="170" t="s">
        <v>285</v>
      </c>
      <c r="B169" s="189"/>
      <c r="C169" s="186"/>
      <c r="D169" s="182"/>
      <c r="E169" s="182"/>
      <c r="F169" s="184"/>
      <c r="G169" s="179"/>
      <c r="H169" s="182"/>
      <c r="I169" s="170"/>
      <c r="J169" s="173"/>
      <c r="K169" s="176"/>
      <c r="L169" s="184"/>
      <c r="M169" s="185">
        <f t="shared" si="13"/>
        <v>0</v>
      </c>
      <c r="N169" s="179" t="s">
        <v>285</v>
      </c>
      <c r="O169" s="178"/>
      <c r="P169" s="186"/>
      <c r="Q169" s="182"/>
      <c r="R169" s="178"/>
      <c r="S169" s="196"/>
      <c r="T169" s="179"/>
      <c r="U169" s="182"/>
      <c r="V169" s="182"/>
      <c r="W169" s="196"/>
      <c r="X169" s="195"/>
      <c r="Y169" s="216"/>
      <c r="Z169" s="215">
        <f t="shared" si="12"/>
        <v>0</v>
      </c>
    </row>
    <row r="170" spans="1:26" ht="15.95" customHeight="1" thickBot="1" x14ac:dyDescent="0.3">
      <c r="A170" s="320" t="s">
        <v>242</v>
      </c>
      <c r="B170" s="322"/>
      <c r="C170" s="176"/>
      <c r="D170" s="213"/>
      <c r="E170" s="213"/>
      <c r="F170" s="212"/>
      <c r="G170" s="214"/>
      <c r="H170" s="213"/>
      <c r="I170" s="170"/>
      <c r="J170" s="173"/>
      <c r="K170" s="176"/>
      <c r="L170" s="212"/>
      <c r="M170" s="211">
        <f t="shared" si="13"/>
        <v>0</v>
      </c>
      <c r="N170" s="172" t="s">
        <v>242</v>
      </c>
      <c r="O170" s="174"/>
      <c r="P170" s="176"/>
      <c r="Q170" s="170"/>
      <c r="R170" s="174"/>
      <c r="S170" s="194"/>
      <c r="T170" s="172"/>
      <c r="U170" s="170"/>
      <c r="V170" s="170"/>
      <c r="W170" s="194"/>
      <c r="X170" s="180"/>
      <c r="Y170" s="189"/>
      <c r="Z170" s="204">
        <f t="shared" si="12"/>
        <v>0</v>
      </c>
    </row>
    <row r="171" spans="1:26" ht="15.95" customHeight="1" x14ac:dyDescent="0.25">
      <c r="A171" s="207" t="s">
        <v>274</v>
      </c>
      <c r="B171" s="210"/>
      <c r="C171" s="176"/>
      <c r="D171" s="170"/>
      <c r="E171" s="170"/>
      <c r="F171" s="173"/>
      <c r="G171" s="176"/>
      <c r="H171" s="170"/>
      <c r="I171" s="170"/>
      <c r="J171" s="173"/>
      <c r="K171" s="176"/>
      <c r="L171" s="173"/>
      <c r="M171" s="217">
        <f t="shared" si="13"/>
        <v>0</v>
      </c>
      <c r="N171" s="180" t="s">
        <v>274</v>
      </c>
      <c r="O171" s="189"/>
      <c r="P171" s="176"/>
      <c r="Q171" s="170"/>
      <c r="R171" s="170"/>
      <c r="S171" s="194"/>
      <c r="T171" s="176"/>
      <c r="U171" s="170"/>
      <c r="V171" s="170"/>
      <c r="W171" s="194"/>
      <c r="X171" s="180"/>
      <c r="Y171" s="189"/>
      <c r="Z171" s="204">
        <f t="shared" si="12"/>
        <v>0</v>
      </c>
    </row>
    <row r="172" spans="1:26" ht="15.95" customHeight="1" x14ac:dyDescent="0.25">
      <c r="A172" s="170" t="s">
        <v>284</v>
      </c>
      <c r="B172" s="189"/>
      <c r="C172" s="176"/>
      <c r="D172" s="170"/>
      <c r="E172" s="170"/>
      <c r="F172" s="173"/>
      <c r="G172" s="176">
        <v>4.5</v>
      </c>
      <c r="H172" s="170"/>
      <c r="I172" s="170"/>
      <c r="J172" s="173"/>
      <c r="K172" s="176"/>
      <c r="L172" s="173"/>
      <c r="M172" s="204">
        <f t="shared" si="13"/>
        <v>4.5</v>
      </c>
      <c r="N172" s="180" t="s">
        <v>284</v>
      </c>
      <c r="O172" s="189"/>
      <c r="P172" s="176">
        <v>10</v>
      </c>
      <c r="Q172" s="170"/>
      <c r="R172" s="170"/>
      <c r="S172" s="194"/>
      <c r="T172" s="176"/>
      <c r="U172" s="170"/>
      <c r="V172" s="170"/>
      <c r="W172" s="194"/>
      <c r="X172" s="180"/>
      <c r="Y172" s="189"/>
      <c r="Z172" s="204">
        <f t="shared" si="12"/>
        <v>10</v>
      </c>
    </row>
    <row r="173" spans="1:26" ht="15.95" customHeight="1" x14ac:dyDescent="0.25">
      <c r="A173" s="170" t="s">
        <v>238</v>
      </c>
      <c r="B173" s="189"/>
      <c r="C173" s="209"/>
      <c r="D173" s="207"/>
      <c r="E173" s="207"/>
      <c r="F173" s="206"/>
      <c r="G173" s="208"/>
      <c r="H173" s="207"/>
      <c r="I173" s="170">
        <v>32</v>
      </c>
      <c r="J173" s="173"/>
      <c r="K173" s="176"/>
      <c r="L173" s="206"/>
      <c r="M173" s="248">
        <f t="shared" si="13"/>
        <v>32</v>
      </c>
      <c r="N173" s="174" t="s">
        <v>238</v>
      </c>
      <c r="O173" s="174"/>
      <c r="P173" s="176"/>
      <c r="Q173" s="170"/>
      <c r="R173" s="174"/>
      <c r="S173" s="194"/>
      <c r="T173" s="172"/>
      <c r="U173" s="170"/>
      <c r="V173" s="170"/>
      <c r="W173" s="194"/>
      <c r="X173" s="180"/>
      <c r="Y173" s="189"/>
      <c r="Z173" s="204">
        <f t="shared" si="12"/>
        <v>0</v>
      </c>
    </row>
    <row r="174" spans="1:26" ht="15.95" customHeight="1" x14ac:dyDescent="0.25">
      <c r="A174" s="320" t="s">
        <v>237</v>
      </c>
      <c r="B174" s="322"/>
      <c r="C174" s="176">
        <v>1.4</v>
      </c>
      <c r="D174" s="170"/>
      <c r="E174" s="170"/>
      <c r="F174" s="173"/>
      <c r="G174" s="176">
        <v>1.5</v>
      </c>
      <c r="H174" s="170">
        <v>3</v>
      </c>
      <c r="I174" s="170">
        <v>2</v>
      </c>
      <c r="J174" s="173"/>
      <c r="K174" s="176"/>
      <c r="L174" s="173">
        <v>1.5</v>
      </c>
      <c r="M174" s="204">
        <f t="shared" si="13"/>
        <v>9.4</v>
      </c>
      <c r="N174" s="322" t="s">
        <v>237</v>
      </c>
      <c r="O174" s="322"/>
      <c r="P174" s="176"/>
      <c r="Q174" s="170">
        <v>2</v>
      </c>
      <c r="R174" s="170"/>
      <c r="S174" s="194"/>
      <c r="T174" s="176"/>
      <c r="U174" s="170"/>
      <c r="V174" s="170"/>
      <c r="W174" s="194"/>
      <c r="X174" s="180"/>
      <c r="Y174" s="189"/>
      <c r="Z174" s="204">
        <f t="shared" si="12"/>
        <v>2</v>
      </c>
    </row>
    <row r="175" spans="1:26" ht="15.95" customHeight="1" x14ac:dyDescent="0.25">
      <c r="A175" s="201" t="s">
        <v>272</v>
      </c>
      <c r="B175" s="203"/>
      <c r="C175" s="176"/>
      <c r="D175" s="170"/>
      <c r="E175" s="170"/>
      <c r="F175" s="173"/>
      <c r="G175" s="176">
        <v>4</v>
      </c>
      <c r="H175" s="170"/>
      <c r="I175" s="170"/>
      <c r="J175" s="173"/>
      <c r="K175" s="176"/>
      <c r="L175" s="173">
        <v>75</v>
      </c>
      <c r="M175" s="204">
        <f t="shared" si="13"/>
        <v>79</v>
      </c>
      <c r="N175" s="236" t="s">
        <v>272</v>
      </c>
      <c r="O175" s="203"/>
      <c r="P175" s="176"/>
      <c r="Q175" s="170"/>
      <c r="R175" s="170"/>
      <c r="S175" s="194"/>
      <c r="T175" s="176"/>
      <c r="U175" s="170"/>
      <c r="V175" s="170"/>
      <c r="W175" s="194"/>
      <c r="X175" s="180"/>
      <c r="Y175" s="189"/>
      <c r="Z175" s="204">
        <f t="shared" si="12"/>
        <v>0</v>
      </c>
    </row>
    <row r="176" spans="1:26" ht="15.95" customHeight="1" x14ac:dyDescent="0.25">
      <c r="A176" s="201" t="s">
        <v>271</v>
      </c>
      <c r="B176" s="203"/>
      <c r="C176" s="176"/>
      <c r="D176" s="170"/>
      <c r="E176" s="170"/>
      <c r="F176" s="173"/>
      <c r="G176" s="176"/>
      <c r="H176" s="170"/>
      <c r="I176" s="170"/>
      <c r="J176" s="173"/>
      <c r="K176" s="176"/>
      <c r="L176" s="173"/>
      <c r="M176" s="204">
        <f t="shared" si="13"/>
        <v>0</v>
      </c>
      <c r="N176" s="236" t="s">
        <v>270</v>
      </c>
      <c r="O176" s="203"/>
      <c r="P176" s="176"/>
      <c r="Q176" s="170"/>
      <c r="R176" s="170"/>
      <c r="S176" s="194"/>
      <c r="T176" s="176"/>
      <c r="U176" s="170"/>
      <c r="V176" s="170"/>
      <c r="W176" s="194"/>
      <c r="X176" s="180"/>
      <c r="Y176" s="189"/>
      <c r="Z176" s="204">
        <f t="shared" si="12"/>
        <v>0</v>
      </c>
    </row>
    <row r="177" spans="1:26" ht="15.95" customHeight="1" x14ac:dyDescent="0.25">
      <c r="A177" s="201" t="s">
        <v>283</v>
      </c>
      <c r="B177" s="203"/>
      <c r="C177" s="176"/>
      <c r="D177" s="170"/>
      <c r="E177" s="170"/>
      <c r="F177" s="173"/>
      <c r="G177" s="176"/>
      <c r="H177" s="170"/>
      <c r="I177" s="170"/>
      <c r="J177" s="173"/>
      <c r="K177" s="176"/>
      <c r="L177" s="173"/>
      <c r="M177" s="204">
        <f t="shared" si="13"/>
        <v>0</v>
      </c>
      <c r="N177" s="236" t="s">
        <v>283</v>
      </c>
      <c r="O177" s="203"/>
      <c r="P177" s="176"/>
      <c r="Q177" s="170"/>
      <c r="R177" s="170"/>
      <c r="S177" s="194"/>
      <c r="T177" s="176"/>
      <c r="U177" s="170"/>
      <c r="V177" s="170"/>
      <c r="W177" s="194"/>
      <c r="X177" s="180"/>
      <c r="Y177" s="189"/>
      <c r="Z177" s="204">
        <f t="shared" si="12"/>
        <v>0</v>
      </c>
    </row>
    <row r="178" spans="1:26" ht="15.95" customHeight="1" x14ac:dyDescent="0.25">
      <c r="A178" s="201" t="s">
        <v>268</v>
      </c>
      <c r="B178" s="203"/>
      <c r="C178" s="176">
        <v>1</v>
      </c>
      <c r="D178" s="170"/>
      <c r="E178" s="170"/>
      <c r="F178" s="173"/>
      <c r="G178" s="176"/>
      <c r="H178" s="170"/>
      <c r="I178" s="170"/>
      <c r="J178" s="173"/>
      <c r="K178" s="176"/>
      <c r="L178" s="173"/>
      <c r="M178" s="204">
        <f t="shared" si="13"/>
        <v>1</v>
      </c>
      <c r="N178" s="236" t="s">
        <v>268</v>
      </c>
      <c r="O178" s="203"/>
      <c r="P178" s="176"/>
      <c r="Q178" s="170"/>
      <c r="R178" s="170"/>
      <c r="S178" s="194"/>
      <c r="T178" s="176"/>
      <c r="U178" s="170"/>
      <c r="V178" s="170"/>
      <c r="W178" s="194"/>
      <c r="X178" s="180"/>
      <c r="Y178" s="189"/>
      <c r="Z178" s="204">
        <f t="shared" si="12"/>
        <v>0</v>
      </c>
    </row>
    <row r="179" spans="1:26" ht="15.95" customHeight="1" thickBot="1" x14ac:dyDescent="0.3">
      <c r="A179" s="201" t="s">
        <v>267</v>
      </c>
      <c r="B179" s="203"/>
      <c r="C179" s="192"/>
      <c r="D179" s="191"/>
      <c r="E179" s="191"/>
      <c r="F179" s="190"/>
      <c r="G179" s="192"/>
      <c r="H179" s="191"/>
      <c r="I179" s="191"/>
      <c r="J179" s="190"/>
      <c r="K179" s="192"/>
      <c r="L179" s="190">
        <v>3</v>
      </c>
      <c r="M179" s="200">
        <f t="shared" si="13"/>
        <v>3</v>
      </c>
      <c r="N179" s="236" t="s">
        <v>267</v>
      </c>
      <c r="O179" s="201"/>
      <c r="P179" s="170"/>
      <c r="Q179" s="170"/>
      <c r="R179" s="170"/>
      <c r="S179" s="198"/>
      <c r="T179" s="170"/>
      <c r="U179" s="170"/>
      <c r="V179" s="170"/>
      <c r="W179" s="198"/>
      <c r="X179" s="180"/>
      <c r="Y179" s="189"/>
      <c r="Z179" s="200">
        <f t="shared" si="12"/>
        <v>0</v>
      </c>
    </row>
    <row r="180" spans="1:26" ht="30" customHeight="1" x14ac:dyDescent="0.25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85"/>
      <c r="N180" s="178"/>
      <c r="O180" s="178"/>
      <c r="P180" s="178"/>
      <c r="Q180" s="178"/>
      <c r="R180" s="178"/>
      <c r="S180" s="199"/>
      <c r="T180" s="178"/>
      <c r="U180" s="178"/>
      <c r="V180" s="178"/>
      <c r="W180" s="178"/>
      <c r="X180" s="178"/>
      <c r="Y180" s="178"/>
      <c r="Z180" s="185"/>
    </row>
    <row r="181" spans="1:26" ht="15.95" customHeight="1" x14ac:dyDescent="0.25">
      <c r="A181" t="s">
        <v>266</v>
      </c>
      <c r="B181" t="s">
        <v>263</v>
      </c>
      <c r="C181" s="323" t="s">
        <v>262</v>
      </c>
      <c r="D181" s="323"/>
      <c r="E181" s="323"/>
      <c r="F181" s="323"/>
      <c r="G181" s="323" t="s">
        <v>261</v>
      </c>
      <c r="H181" s="323"/>
      <c r="I181" s="323"/>
      <c r="J181" s="323"/>
      <c r="K181" s="323"/>
      <c r="L181" s="323"/>
      <c r="M181" s="323"/>
      <c r="N181" t="s">
        <v>265</v>
      </c>
      <c r="O181" s="178"/>
      <c r="P181" s="178" t="s">
        <v>262</v>
      </c>
      <c r="Q181" s="178"/>
      <c r="R181" s="178"/>
      <c r="S181" s="199"/>
      <c r="T181" s="178" t="s">
        <v>261</v>
      </c>
      <c r="U181" s="178"/>
      <c r="V181" s="178"/>
      <c r="W181" s="178"/>
    </row>
    <row r="182" spans="1:26" ht="15.95" customHeight="1" x14ac:dyDescent="0.25">
      <c r="A182" s="172" t="s">
        <v>260</v>
      </c>
      <c r="B182" s="177"/>
      <c r="C182" s="176"/>
      <c r="D182" s="170"/>
      <c r="E182" s="170"/>
      <c r="F182" s="173"/>
      <c r="G182" s="172"/>
      <c r="H182" s="170"/>
      <c r="I182" s="170"/>
      <c r="J182" s="170"/>
      <c r="K182" s="170"/>
      <c r="L182" s="170"/>
      <c r="M182" s="175">
        <f t="shared" ref="M182:M204" si="14">SUM(C182:L182)</f>
        <v>0</v>
      </c>
      <c r="N182" s="170" t="s">
        <v>260</v>
      </c>
      <c r="O182" s="170"/>
      <c r="P182" s="170"/>
      <c r="Q182" s="170"/>
      <c r="R182" s="170"/>
      <c r="S182" s="198"/>
      <c r="T182" s="170"/>
      <c r="U182" s="170"/>
      <c r="V182" s="170"/>
      <c r="W182" s="170"/>
      <c r="X182" s="180"/>
      <c r="Y182" s="170"/>
      <c r="Z182" s="171">
        <f t="shared" ref="Z182:Z187" si="15">SUM(P182:Y182)</f>
        <v>0</v>
      </c>
    </row>
    <row r="183" spans="1:26" ht="15.95" customHeight="1" x14ac:dyDescent="0.25">
      <c r="A183" s="179" t="s">
        <v>259</v>
      </c>
      <c r="B183" s="178"/>
      <c r="C183" s="176"/>
      <c r="D183" s="170"/>
      <c r="E183" s="170"/>
      <c r="F183" s="173"/>
      <c r="G183" s="172"/>
      <c r="H183" s="170"/>
      <c r="I183" s="170"/>
      <c r="J183" s="170"/>
      <c r="K183" s="170"/>
      <c r="L183" s="170"/>
      <c r="M183" s="175">
        <f t="shared" si="14"/>
        <v>0</v>
      </c>
      <c r="N183" s="172" t="s">
        <v>259</v>
      </c>
      <c r="O183" s="174"/>
      <c r="P183" s="176"/>
      <c r="Q183" s="170"/>
      <c r="R183" s="174"/>
      <c r="S183" s="194"/>
      <c r="T183" s="172"/>
      <c r="U183" s="170"/>
      <c r="V183" s="170"/>
      <c r="W183" s="173"/>
      <c r="X183" s="180"/>
      <c r="Y183" s="170"/>
      <c r="Z183" s="171">
        <f t="shared" si="15"/>
        <v>0</v>
      </c>
    </row>
    <row r="184" spans="1:26" ht="15.95" customHeight="1" x14ac:dyDescent="0.25">
      <c r="A184" s="172" t="s">
        <v>258</v>
      </c>
      <c r="B184" s="177"/>
      <c r="C184" s="186"/>
      <c r="D184" s="182"/>
      <c r="E184" s="182"/>
      <c r="F184" s="184"/>
      <c r="G184" s="179"/>
      <c r="H184" s="182"/>
      <c r="I184" s="170"/>
      <c r="J184" s="170"/>
      <c r="K184" s="170"/>
      <c r="L184" s="182"/>
      <c r="M184" s="185">
        <f t="shared" si="14"/>
        <v>0</v>
      </c>
      <c r="N184" s="179" t="s">
        <v>258</v>
      </c>
      <c r="O184" s="178"/>
      <c r="P184" s="186"/>
      <c r="Q184" s="182"/>
      <c r="R184" s="178"/>
      <c r="S184" s="196"/>
      <c r="T184" s="179"/>
      <c r="U184" s="182"/>
      <c r="V184" s="182"/>
      <c r="W184" s="184"/>
      <c r="X184" s="195"/>
      <c r="Y184" s="182"/>
      <c r="Z184" s="181">
        <f t="shared" si="15"/>
        <v>0</v>
      </c>
    </row>
    <row r="185" spans="1:26" ht="15.95" customHeight="1" x14ac:dyDescent="0.25">
      <c r="A185" s="179" t="s">
        <v>257</v>
      </c>
      <c r="B185" s="178"/>
      <c r="C185" s="176"/>
      <c r="D185" s="170"/>
      <c r="E185" s="170"/>
      <c r="F185" s="173"/>
      <c r="G185" s="172"/>
      <c r="H185" s="170"/>
      <c r="I185" s="170"/>
      <c r="J185" s="170"/>
      <c r="K185" s="170"/>
      <c r="L185" s="170"/>
      <c r="M185" s="175">
        <f t="shared" si="14"/>
        <v>0</v>
      </c>
      <c r="N185" s="172" t="s">
        <v>257</v>
      </c>
      <c r="O185" s="174"/>
      <c r="P185" s="176"/>
      <c r="Q185" s="170"/>
      <c r="R185" s="174"/>
      <c r="S185" s="194"/>
      <c r="T185" s="172"/>
      <c r="U185" s="170"/>
      <c r="V185" s="170"/>
      <c r="W185" s="173"/>
      <c r="X185" s="180"/>
      <c r="Y185" s="170"/>
      <c r="Z185" s="171">
        <f t="shared" si="15"/>
        <v>0</v>
      </c>
    </row>
    <row r="186" spans="1:26" ht="15.95" customHeight="1" x14ac:dyDescent="0.25">
      <c r="A186" s="172" t="s">
        <v>256</v>
      </c>
      <c r="B186" s="180"/>
      <c r="C186" s="170"/>
      <c r="D186" s="170"/>
      <c r="E186" s="170"/>
      <c r="F186" s="170"/>
      <c r="G186" s="170"/>
      <c r="H186" s="170"/>
      <c r="I186" s="170"/>
      <c r="J186" s="170"/>
      <c r="K186" s="170"/>
      <c r="L186" s="170"/>
      <c r="M186" s="169">
        <f t="shared" si="14"/>
        <v>0</v>
      </c>
      <c r="N186" s="170" t="s">
        <v>256</v>
      </c>
      <c r="O186" s="189"/>
      <c r="P186" s="176"/>
      <c r="Q186" s="170"/>
      <c r="R186" s="170"/>
      <c r="S186" s="194"/>
      <c r="T186" s="176"/>
      <c r="U186" s="170"/>
      <c r="V186" s="170"/>
      <c r="W186" s="173"/>
      <c r="X186" s="180"/>
      <c r="Y186" s="170"/>
      <c r="Z186" s="169">
        <f t="shared" si="15"/>
        <v>0</v>
      </c>
    </row>
    <row r="187" spans="1:26" ht="15.95" customHeight="1" x14ac:dyDescent="0.25">
      <c r="A187" s="179" t="s">
        <v>255</v>
      </c>
      <c r="B187" s="178"/>
      <c r="C187" s="170"/>
      <c r="D187" s="170"/>
      <c r="E187" s="170"/>
      <c r="F187" s="170"/>
      <c r="G187" s="170"/>
      <c r="H187" s="170"/>
      <c r="I187" s="170"/>
      <c r="J187" s="170"/>
      <c r="K187" s="170"/>
      <c r="L187" s="170"/>
      <c r="M187" s="169">
        <f t="shared" si="14"/>
        <v>0</v>
      </c>
      <c r="N187" s="320" t="s">
        <v>255</v>
      </c>
      <c r="O187" s="322"/>
      <c r="P187" s="176"/>
      <c r="Q187" s="170"/>
      <c r="R187" s="170"/>
      <c r="S187" s="194"/>
      <c r="T187" s="176"/>
      <c r="U187" s="170"/>
      <c r="V187" s="170"/>
      <c r="W187" s="173"/>
      <c r="X187" s="180"/>
      <c r="Y187" s="170"/>
      <c r="Z187" s="169">
        <f t="shared" si="15"/>
        <v>0</v>
      </c>
    </row>
    <row r="188" spans="1:26" ht="15.95" customHeight="1" x14ac:dyDescent="0.25">
      <c r="A188" s="172" t="s">
        <v>254</v>
      </c>
      <c r="B188" s="177"/>
      <c r="C188" s="176"/>
      <c r="D188" s="170"/>
      <c r="E188" s="170"/>
      <c r="F188" s="173"/>
      <c r="G188" s="172"/>
      <c r="H188" s="170"/>
      <c r="I188" s="170"/>
      <c r="J188" s="170"/>
      <c r="K188" s="170"/>
      <c r="L188" s="170"/>
      <c r="M188" s="175">
        <f t="shared" si="14"/>
        <v>0</v>
      </c>
      <c r="N188" s="172" t="s">
        <v>254</v>
      </c>
      <c r="O188" s="174"/>
      <c r="P188" s="176"/>
      <c r="Q188" s="170"/>
      <c r="R188" s="174"/>
      <c r="S188" s="194"/>
      <c r="T188" s="172"/>
      <c r="U188" s="170"/>
      <c r="V188" s="170"/>
      <c r="W188" s="173"/>
      <c r="X188" s="180"/>
      <c r="Y188" s="170"/>
      <c r="Z188" s="171">
        <f>SUM(N188:Y188)</f>
        <v>0</v>
      </c>
    </row>
    <row r="189" spans="1:26" ht="15.95" customHeight="1" x14ac:dyDescent="0.25">
      <c r="A189" s="179" t="s">
        <v>253</v>
      </c>
      <c r="B189" s="178"/>
      <c r="C189" s="186"/>
      <c r="D189" s="182"/>
      <c r="E189" s="182"/>
      <c r="F189" s="184"/>
      <c r="G189" s="179"/>
      <c r="H189" s="182"/>
      <c r="I189" s="170"/>
      <c r="J189" s="170"/>
      <c r="K189" s="170"/>
      <c r="L189" s="182"/>
      <c r="M189" s="185">
        <f t="shared" si="14"/>
        <v>0</v>
      </c>
      <c r="N189" s="179" t="s">
        <v>253</v>
      </c>
      <c r="O189" s="178"/>
      <c r="P189" s="186"/>
      <c r="Q189" s="182"/>
      <c r="R189" s="178"/>
      <c r="S189" s="196"/>
      <c r="T189" s="179"/>
      <c r="U189" s="182"/>
      <c r="V189" s="182"/>
      <c r="W189" s="184"/>
      <c r="X189" s="195"/>
      <c r="Y189" s="182"/>
      <c r="Z189" s="181">
        <f t="shared" ref="Z189:Z204" si="16">SUM(P189:Y189)</f>
        <v>0</v>
      </c>
    </row>
    <row r="190" spans="1:26" ht="15.95" customHeight="1" x14ac:dyDescent="0.25">
      <c r="A190" s="172" t="s">
        <v>252</v>
      </c>
      <c r="B190" s="177"/>
      <c r="C190" s="176"/>
      <c r="D190" s="170"/>
      <c r="E190" s="170"/>
      <c r="F190" s="173"/>
      <c r="G190" s="172"/>
      <c r="H190" s="170"/>
      <c r="I190" s="170"/>
      <c r="J190" s="170"/>
      <c r="K190" s="170"/>
      <c r="L190" s="170"/>
      <c r="M190" s="175">
        <f t="shared" si="14"/>
        <v>0</v>
      </c>
      <c r="N190" s="172" t="s">
        <v>252</v>
      </c>
      <c r="O190" s="174"/>
      <c r="P190" s="176"/>
      <c r="Q190" s="170"/>
      <c r="R190" s="174"/>
      <c r="S190" s="194"/>
      <c r="T190" s="172"/>
      <c r="U190" s="170"/>
      <c r="V190" s="170"/>
      <c r="W190" s="173"/>
      <c r="X190" s="180"/>
      <c r="Y190" s="170"/>
      <c r="Z190" s="171">
        <f t="shared" si="16"/>
        <v>0</v>
      </c>
    </row>
    <row r="191" spans="1:26" ht="15.95" customHeight="1" x14ac:dyDescent="0.25">
      <c r="A191" s="179" t="s">
        <v>251</v>
      </c>
      <c r="B191" s="178"/>
      <c r="C191" s="186"/>
      <c r="D191" s="182"/>
      <c r="E191" s="182"/>
      <c r="F191" s="184"/>
      <c r="G191" s="179"/>
      <c r="H191" s="182"/>
      <c r="I191" s="170"/>
      <c r="J191" s="170"/>
      <c r="K191" s="170"/>
      <c r="L191" s="182"/>
      <c r="M191" s="185">
        <f t="shared" si="14"/>
        <v>0</v>
      </c>
      <c r="N191" s="179" t="s">
        <v>251</v>
      </c>
      <c r="O191" s="178"/>
      <c r="P191" s="186"/>
      <c r="Q191" s="182"/>
      <c r="R191" s="178"/>
      <c r="S191" s="196"/>
      <c r="T191" s="179"/>
      <c r="U191" s="182"/>
      <c r="V191" s="182"/>
      <c r="W191" s="184"/>
      <c r="X191" s="195"/>
      <c r="Y191" s="182"/>
      <c r="Z191" s="181">
        <f t="shared" si="16"/>
        <v>0</v>
      </c>
    </row>
    <row r="192" spans="1:26" ht="15.95" customHeight="1" x14ac:dyDescent="0.25">
      <c r="A192" s="172" t="s">
        <v>250</v>
      </c>
      <c r="B192" s="177"/>
      <c r="C192" s="176"/>
      <c r="D192" s="170"/>
      <c r="E192" s="170"/>
      <c r="F192" s="173"/>
      <c r="G192" s="172"/>
      <c r="H192" s="170"/>
      <c r="I192" s="170"/>
      <c r="J192" s="170"/>
      <c r="K192" s="170"/>
      <c r="L192" s="170"/>
      <c r="M192" s="175">
        <f t="shared" si="14"/>
        <v>0</v>
      </c>
      <c r="N192" s="172" t="s">
        <v>250</v>
      </c>
      <c r="O192" s="174"/>
      <c r="P192" s="176"/>
      <c r="Q192" s="170"/>
      <c r="R192" s="174"/>
      <c r="S192" s="194"/>
      <c r="T192" s="172"/>
      <c r="U192" s="170"/>
      <c r="V192" s="170"/>
      <c r="W192" s="173"/>
      <c r="X192" s="180"/>
      <c r="Y192" s="170"/>
      <c r="Z192" s="171">
        <f t="shared" si="16"/>
        <v>0</v>
      </c>
    </row>
    <row r="193" spans="1:26" ht="15.95" customHeight="1" x14ac:dyDescent="0.25">
      <c r="A193" s="179" t="s">
        <v>249</v>
      </c>
      <c r="B193" s="178"/>
      <c r="C193" s="186"/>
      <c r="D193" s="182"/>
      <c r="E193" s="182"/>
      <c r="F193" s="184"/>
      <c r="G193" s="179"/>
      <c r="H193" s="182"/>
      <c r="I193" s="170"/>
      <c r="J193" s="170"/>
      <c r="K193" s="170"/>
      <c r="L193" s="182"/>
      <c r="M193" s="185">
        <f t="shared" si="14"/>
        <v>0</v>
      </c>
      <c r="N193" s="179" t="s">
        <v>249</v>
      </c>
      <c r="O193" s="178"/>
      <c r="P193" s="186"/>
      <c r="Q193" s="182"/>
      <c r="R193" s="178"/>
      <c r="S193" s="197"/>
      <c r="T193" s="179"/>
      <c r="U193" s="182"/>
      <c r="V193" s="182"/>
      <c r="W193" s="184"/>
      <c r="X193" s="195"/>
      <c r="Y193" s="182"/>
      <c r="Z193" s="181">
        <f t="shared" si="16"/>
        <v>0</v>
      </c>
    </row>
    <row r="194" spans="1:26" ht="15.95" customHeight="1" x14ac:dyDescent="0.25">
      <c r="A194" s="172" t="s">
        <v>248</v>
      </c>
      <c r="B194" s="177"/>
      <c r="C194" s="176"/>
      <c r="D194" s="170"/>
      <c r="E194" s="170"/>
      <c r="F194" s="173"/>
      <c r="G194" s="172"/>
      <c r="H194" s="170"/>
      <c r="I194" s="170"/>
      <c r="J194" s="170"/>
      <c r="K194" s="170"/>
      <c r="L194" s="170"/>
      <c r="M194" s="175">
        <f t="shared" si="14"/>
        <v>0</v>
      </c>
      <c r="N194" s="172" t="s">
        <v>248</v>
      </c>
      <c r="O194" s="174"/>
      <c r="P194" s="176"/>
      <c r="Q194" s="170"/>
      <c r="R194" s="174"/>
      <c r="S194" s="194"/>
      <c r="T194" s="172"/>
      <c r="U194" s="170"/>
      <c r="V194" s="170"/>
      <c r="W194" s="173"/>
      <c r="X194" s="180"/>
      <c r="Y194" s="170"/>
      <c r="Z194" s="171">
        <f t="shared" si="16"/>
        <v>0</v>
      </c>
    </row>
    <row r="195" spans="1:26" ht="15.95" customHeight="1" x14ac:dyDescent="0.25">
      <c r="A195" s="179" t="s">
        <v>247</v>
      </c>
      <c r="B195" s="178"/>
      <c r="C195" s="176"/>
      <c r="D195" s="170"/>
      <c r="E195" s="170"/>
      <c r="F195" s="173"/>
      <c r="G195" s="172"/>
      <c r="H195" s="170"/>
      <c r="I195" s="170"/>
      <c r="J195" s="170"/>
      <c r="K195" s="170"/>
      <c r="L195" s="170"/>
      <c r="M195" s="175">
        <f t="shared" si="14"/>
        <v>0</v>
      </c>
      <c r="N195" s="172" t="s">
        <v>247</v>
      </c>
      <c r="O195" s="174"/>
      <c r="P195" s="176"/>
      <c r="Q195" s="170"/>
      <c r="R195" s="174"/>
      <c r="S195" s="194"/>
      <c r="T195" s="172"/>
      <c r="U195" s="170"/>
      <c r="V195" s="170"/>
      <c r="W195" s="173"/>
      <c r="X195" s="180"/>
      <c r="Y195" s="170"/>
      <c r="Z195" s="171">
        <f t="shared" si="16"/>
        <v>0</v>
      </c>
    </row>
    <row r="196" spans="1:26" ht="15.95" customHeight="1" x14ac:dyDescent="0.25">
      <c r="A196" s="172" t="s">
        <v>246</v>
      </c>
      <c r="B196" s="177"/>
      <c r="C196" s="176"/>
      <c r="D196" s="170"/>
      <c r="E196" s="170"/>
      <c r="F196" s="173"/>
      <c r="G196" s="172"/>
      <c r="H196" s="170"/>
      <c r="I196" s="170"/>
      <c r="J196" s="170"/>
      <c r="K196" s="170"/>
      <c r="L196" s="170"/>
      <c r="M196" s="175">
        <f t="shared" si="14"/>
        <v>0</v>
      </c>
      <c r="N196" s="172" t="s">
        <v>246</v>
      </c>
      <c r="O196" s="174"/>
      <c r="P196" s="176"/>
      <c r="Q196" s="170"/>
      <c r="R196" s="174"/>
      <c r="S196" s="194"/>
      <c r="T196" s="172"/>
      <c r="U196" s="170"/>
      <c r="V196" s="170"/>
      <c r="W196" s="173"/>
      <c r="X196" s="180"/>
      <c r="Y196" s="170"/>
      <c r="Z196" s="171">
        <f t="shared" si="16"/>
        <v>0</v>
      </c>
    </row>
    <row r="197" spans="1:26" ht="15.95" customHeight="1" x14ac:dyDescent="0.25">
      <c r="A197" s="179" t="s">
        <v>245</v>
      </c>
      <c r="B197" s="178"/>
      <c r="C197" s="186"/>
      <c r="D197" s="182"/>
      <c r="E197" s="182"/>
      <c r="F197" s="184"/>
      <c r="G197" s="179"/>
      <c r="H197" s="182"/>
      <c r="I197" s="170"/>
      <c r="J197" s="170"/>
      <c r="K197" s="170"/>
      <c r="L197" s="182"/>
      <c r="M197" s="185">
        <f t="shared" si="14"/>
        <v>0</v>
      </c>
      <c r="N197" s="179" t="s">
        <v>245</v>
      </c>
      <c r="O197" s="178"/>
      <c r="P197" s="186"/>
      <c r="Q197" s="182"/>
      <c r="R197" s="178"/>
      <c r="S197" s="196"/>
      <c r="T197" s="179"/>
      <c r="U197" s="182"/>
      <c r="V197" s="182"/>
      <c r="W197" s="184"/>
      <c r="X197" s="195"/>
      <c r="Y197" s="182"/>
      <c r="Z197" s="181">
        <f t="shared" si="16"/>
        <v>0</v>
      </c>
    </row>
    <row r="198" spans="1:26" ht="15.95" customHeight="1" x14ac:dyDescent="0.25">
      <c r="A198" s="172" t="s">
        <v>244</v>
      </c>
      <c r="B198" s="177"/>
      <c r="C198" s="176"/>
      <c r="D198" s="170"/>
      <c r="E198" s="170"/>
      <c r="F198" s="173"/>
      <c r="G198" s="172"/>
      <c r="H198" s="170"/>
      <c r="I198" s="170"/>
      <c r="J198" s="170"/>
      <c r="K198" s="170"/>
      <c r="L198" s="170"/>
      <c r="M198" s="175">
        <f t="shared" si="14"/>
        <v>0</v>
      </c>
      <c r="N198" s="172" t="s">
        <v>244</v>
      </c>
      <c r="O198" s="174"/>
      <c r="P198" s="176"/>
      <c r="Q198" s="170"/>
      <c r="R198" s="174"/>
      <c r="S198" s="194"/>
      <c r="T198" s="172"/>
      <c r="U198" s="170"/>
      <c r="V198" s="170"/>
      <c r="W198" s="173"/>
      <c r="X198" s="180"/>
      <c r="Y198" s="170"/>
      <c r="Z198" s="171">
        <f t="shared" si="16"/>
        <v>0</v>
      </c>
    </row>
    <row r="199" spans="1:26" ht="15.95" customHeight="1" thickBot="1" x14ac:dyDescent="0.3">
      <c r="A199" s="179" t="s">
        <v>243</v>
      </c>
      <c r="B199" s="178"/>
      <c r="C199" s="186"/>
      <c r="D199" s="182"/>
      <c r="E199" s="182"/>
      <c r="F199" s="184"/>
      <c r="G199" s="179"/>
      <c r="H199" s="182"/>
      <c r="I199" s="170"/>
      <c r="J199" s="170"/>
      <c r="K199" s="170"/>
      <c r="L199" s="182"/>
      <c r="M199" s="185">
        <f t="shared" si="14"/>
        <v>0</v>
      </c>
      <c r="N199" s="179" t="s">
        <v>243</v>
      </c>
      <c r="O199" s="178"/>
      <c r="P199" s="186"/>
      <c r="Q199" s="182"/>
      <c r="R199" s="178"/>
      <c r="S199" s="196"/>
      <c r="T199" s="179"/>
      <c r="U199" s="182"/>
      <c r="V199" s="182"/>
      <c r="W199" s="184"/>
      <c r="X199" s="195"/>
      <c r="Y199" s="182"/>
      <c r="Z199" s="181">
        <f t="shared" si="16"/>
        <v>0</v>
      </c>
    </row>
    <row r="200" spans="1:26" ht="15.95" customHeight="1" thickBot="1" x14ac:dyDescent="0.3">
      <c r="A200" s="172" t="s">
        <v>242</v>
      </c>
      <c r="B200" s="177"/>
      <c r="C200" s="176"/>
      <c r="D200" s="170"/>
      <c r="E200" s="170"/>
      <c r="F200" s="173"/>
      <c r="G200" s="172"/>
      <c r="H200" s="170"/>
      <c r="I200" s="170"/>
      <c r="J200" s="170"/>
      <c r="K200" s="170"/>
      <c r="L200" s="189"/>
      <c r="M200" s="217">
        <f t="shared" si="14"/>
        <v>0</v>
      </c>
      <c r="N200" s="174" t="s">
        <v>242</v>
      </c>
      <c r="O200" s="174"/>
      <c r="P200" s="176"/>
      <c r="Q200" s="170"/>
      <c r="R200" s="174"/>
      <c r="S200" s="194"/>
      <c r="T200" s="172"/>
      <c r="U200" s="170"/>
      <c r="V200" s="170"/>
      <c r="W200" s="173"/>
      <c r="X200" s="180"/>
      <c r="Y200" s="170"/>
      <c r="Z200" s="237">
        <f t="shared" si="16"/>
        <v>0</v>
      </c>
    </row>
    <row r="201" spans="1:26" ht="15.95" customHeight="1" x14ac:dyDescent="0.25">
      <c r="A201" s="179" t="s">
        <v>241</v>
      </c>
      <c r="B201" s="178"/>
      <c r="C201" s="170"/>
      <c r="D201" s="170"/>
      <c r="E201" s="170"/>
      <c r="F201" s="170"/>
      <c r="G201" s="170"/>
      <c r="H201" s="170"/>
      <c r="I201" s="170"/>
      <c r="J201" s="170"/>
      <c r="K201" s="170"/>
      <c r="L201" s="189"/>
      <c r="M201" s="204">
        <f t="shared" si="14"/>
        <v>0</v>
      </c>
      <c r="N201" s="180" t="s">
        <v>241</v>
      </c>
      <c r="O201" s="189"/>
      <c r="P201" s="176"/>
      <c r="Q201" s="170"/>
      <c r="R201" s="170"/>
      <c r="S201" s="194"/>
      <c r="T201" s="176"/>
      <c r="U201" s="170"/>
      <c r="V201" s="170"/>
      <c r="W201" s="173"/>
      <c r="X201" s="180"/>
      <c r="Y201" s="189"/>
      <c r="Z201" s="217">
        <f t="shared" si="16"/>
        <v>0</v>
      </c>
    </row>
    <row r="202" spans="1:26" ht="15.95" customHeight="1" x14ac:dyDescent="0.25">
      <c r="A202" s="172" t="s">
        <v>240</v>
      </c>
      <c r="B202" s="180"/>
      <c r="C202" s="170"/>
      <c r="D202" s="170"/>
      <c r="E202" s="170"/>
      <c r="F202" s="170"/>
      <c r="G202" s="170"/>
      <c r="H202" s="170"/>
      <c r="I202" s="170"/>
      <c r="J202" s="170"/>
      <c r="K202" s="170"/>
      <c r="L202" s="189"/>
      <c r="M202" s="204">
        <f t="shared" si="14"/>
        <v>0</v>
      </c>
      <c r="N202" s="180" t="s">
        <v>240</v>
      </c>
      <c r="O202" s="189"/>
      <c r="P202" s="176"/>
      <c r="Q202" s="170"/>
      <c r="R202" s="170"/>
      <c r="S202" s="194"/>
      <c r="T202" s="176"/>
      <c r="U202" s="170"/>
      <c r="V202" s="170"/>
      <c r="W202" s="173"/>
      <c r="X202" s="180"/>
      <c r="Y202" s="189"/>
      <c r="Z202" s="204">
        <f t="shared" si="16"/>
        <v>0</v>
      </c>
    </row>
    <row r="203" spans="1:26" ht="15.95" customHeight="1" x14ac:dyDescent="0.25">
      <c r="A203" s="172" t="s">
        <v>239</v>
      </c>
      <c r="B203" s="177"/>
      <c r="C203" s="176"/>
      <c r="D203" s="170"/>
      <c r="E203" s="170"/>
      <c r="F203" s="173"/>
      <c r="G203" s="172"/>
      <c r="H203" s="170"/>
      <c r="I203" s="170"/>
      <c r="J203" s="170"/>
      <c r="K203" s="170"/>
      <c r="L203" s="189"/>
      <c r="M203" s="204">
        <f t="shared" si="14"/>
        <v>0</v>
      </c>
      <c r="N203" s="174" t="s">
        <v>238</v>
      </c>
      <c r="O203" s="174"/>
      <c r="P203" s="176"/>
      <c r="Q203" s="170"/>
      <c r="R203" s="174"/>
      <c r="S203" s="194"/>
      <c r="T203" s="172"/>
      <c r="U203" s="170"/>
      <c r="V203" s="170"/>
      <c r="W203" s="173"/>
      <c r="X203" s="180"/>
      <c r="Y203" s="189"/>
      <c r="Z203" s="204">
        <f t="shared" si="16"/>
        <v>0</v>
      </c>
    </row>
    <row r="204" spans="1:26" ht="15.95" customHeight="1" thickBot="1" x14ac:dyDescent="0.3">
      <c r="A204" s="188" t="s">
        <v>237</v>
      </c>
      <c r="B204" s="170"/>
      <c r="C204" s="170"/>
      <c r="D204" s="170"/>
      <c r="E204" s="170"/>
      <c r="F204" s="170"/>
      <c r="G204" s="170"/>
      <c r="H204" s="170"/>
      <c r="I204" s="170"/>
      <c r="J204" s="170"/>
      <c r="K204" s="170"/>
      <c r="L204" s="189"/>
      <c r="M204" s="200">
        <f t="shared" si="14"/>
        <v>0</v>
      </c>
      <c r="N204" s="247" t="s">
        <v>237</v>
      </c>
      <c r="O204" s="189"/>
      <c r="P204" s="192"/>
      <c r="Q204" s="191"/>
      <c r="R204" s="191"/>
      <c r="S204" s="193"/>
      <c r="T204" s="192"/>
      <c r="U204" s="191"/>
      <c r="V204" s="191"/>
      <c r="W204" s="190"/>
      <c r="X204" s="180"/>
      <c r="Y204" s="189"/>
      <c r="Z204" s="200">
        <f t="shared" si="16"/>
        <v>0</v>
      </c>
    </row>
    <row r="205" spans="1:26" ht="110.25" customHeight="1" x14ac:dyDescent="0.25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85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85"/>
    </row>
    <row r="206" spans="1:26" ht="15.95" customHeight="1" x14ac:dyDescent="0.25">
      <c r="A206" t="s">
        <v>264</v>
      </c>
      <c r="B206" t="s">
        <v>263</v>
      </c>
      <c r="C206" s="323" t="s">
        <v>262</v>
      </c>
      <c r="D206" s="323"/>
      <c r="E206" s="323"/>
      <c r="F206" s="323"/>
      <c r="G206" s="323" t="s">
        <v>261</v>
      </c>
      <c r="H206" s="323"/>
      <c r="I206" s="323"/>
      <c r="J206" s="323"/>
      <c r="K206" s="323"/>
      <c r="L206" s="323"/>
      <c r="M206" s="323"/>
      <c r="P206" t="s">
        <v>262</v>
      </c>
      <c r="T206" t="s">
        <v>261</v>
      </c>
    </row>
    <row r="207" spans="1:26" ht="15.95" customHeight="1" x14ac:dyDescent="0.25">
      <c r="A207" s="172" t="s">
        <v>260</v>
      </c>
      <c r="B207" s="177"/>
      <c r="C207" s="176"/>
      <c r="D207" s="170"/>
      <c r="E207" s="170"/>
      <c r="F207" s="173"/>
      <c r="G207" s="172"/>
      <c r="H207" s="170"/>
      <c r="I207" s="170"/>
      <c r="J207" s="170"/>
      <c r="K207" s="170"/>
      <c r="L207" s="170"/>
      <c r="M207" s="175">
        <f t="shared" ref="M207:M229" si="17">SUM(C207:L207)</f>
        <v>0</v>
      </c>
      <c r="N207" s="172" t="s">
        <v>260</v>
      </c>
      <c r="O207" s="174"/>
      <c r="P207" s="170"/>
      <c r="Q207" s="170"/>
      <c r="R207" s="174"/>
      <c r="S207" s="173"/>
      <c r="T207" s="172"/>
      <c r="U207" s="170"/>
      <c r="V207" s="170"/>
      <c r="W207" s="169"/>
      <c r="X207" s="170"/>
      <c r="Y207" s="170"/>
      <c r="Z207" s="171">
        <v>0</v>
      </c>
    </row>
    <row r="208" spans="1:26" ht="15.95" customHeight="1" x14ac:dyDescent="0.25">
      <c r="A208" s="172" t="s">
        <v>259</v>
      </c>
      <c r="B208" s="177"/>
      <c r="C208" s="176"/>
      <c r="D208" s="170"/>
      <c r="E208" s="170"/>
      <c r="F208" s="173"/>
      <c r="G208" s="172"/>
      <c r="H208" s="170"/>
      <c r="I208" s="170"/>
      <c r="J208" s="170"/>
      <c r="K208" s="170"/>
      <c r="L208" s="170"/>
      <c r="M208" s="175">
        <f t="shared" si="17"/>
        <v>0</v>
      </c>
      <c r="N208" s="172" t="s">
        <v>259</v>
      </c>
      <c r="O208" s="174"/>
      <c r="P208" s="170"/>
      <c r="Q208" s="170"/>
      <c r="R208" s="174"/>
      <c r="S208" s="173"/>
      <c r="T208" s="172"/>
      <c r="U208" s="170"/>
      <c r="V208" s="170"/>
      <c r="W208" s="169"/>
      <c r="X208" s="170"/>
      <c r="Y208" s="170"/>
      <c r="Z208" s="171">
        <f>SUM(P208:Y208)</f>
        <v>0</v>
      </c>
    </row>
    <row r="209" spans="1:26" ht="15.95" customHeight="1" x14ac:dyDescent="0.25">
      <c r="A209" s="179" t="s">
        <v>258</v>
      </c>
      <c r="B209" s="178"/>
      <c r="C209" s="186"/>
      <c r="D209" s="182"/>
      <c r="E209" s="182"/>
      <c r="F209" s="184"/>
      <c r="G209" s="179"/>
      <c r="H209" s="182"/>
      <c r="I209" s="170"/>
      <c r="J209" s="170"/>
      <c r="K209" s="170"/>
      <c r="L209" s="182"/>
      <c r="M209" s="185">
        <f t="shared" si="17"/>
        <v>0</v>
      </c>
      <c r="N209" s="179" t="s">
        <v>258</v>
      </c>
      <c r="O209" s="178"/>
      <c r="P209" s="182"/>
      <c r="Q209" s="182"/>
      <c r="R209" s="178"/>
      <c r="S209" s="184"/>
      <c r="T209" s="179"/>
      <c r="U209" s="182"/>
      <c r="V209" s="182"/>
      <c r="W209" s="183"/>
      <c r="X209" s="182"/>
      <c r="Y209" s="182"/>
      <c r="Z209" s="181">
        <f>SUM(P209:Y209)</f>
        <v>0</v>
      </c>
    </row>
    <row r="210" spans="1:26" ht="15.95" customHeight="1" x14ac:dyDescent="0.25">
      <c r="A210" s="172" t="s">
        <v>257</v>
      </c>
      <c r="B210" s="177"/>
      <c r="C210" s="176"/>
      <c r="D210" s="170"/>
      <c r="E210" s="170"/>
      <c r="F210" s="173"/>
      <c r="G210" s="172"/>
      <c r="H210" s="170"/>
      <c r="I210" s="170"/>
      <c r="J210" s="170"/>
      <c r="K210" s="170"/>
      <c r="L210" s="170"/>
      <c r="M210" s="175">
        <f t="shared" si="17"/>
        <v>0</v>
      </c>
      <c r="N210" s="172" t="s">
        <v>257</v>
      </c>
      <c r="O210" s="174"/>
      <c r="P210" s="170"/>
      <c r="Q210" s="170"/>
      <c r="R210" s="174"/>
      <c r="S210" s="173"/>
      <c r="T210" s="172"/>
      <c r="U210" s="170"/>
      <c r="V210" s="170"/>
      <c r="W210" s="169"/>
      <c r="X210" s="170"/>
      <c r="Y210" s="170"/>
      <c r="Z210" s="171">
        <f>SUM(P210:Y210)</f>
        <v>0</v>
      </c>
    </row>
    <row r="211" spans="1:26" ht="15.95" customHeight="1" x14ac:dyDescent="0.25">
      <c r="A211" s="179" t="s">
        <v>256</v>
      </c>
      <c r="B211" s="178"/>
      <c r="C211" s="170"/>
      <c r="D211" s="170"/>
      <c r="E211" s="170"/>
      <c r="F211" s="170"/>
      <c r="G211" s="170"/>
      <c r="H211" s="170"/>
      <c r="I211" s="188"/>
      <c r="J211" s="188"/>
      <c r="K211" s="188"/>
      <c r="L211" s="170"/>
      <c r="M211" s="169">
        <f t="shared" si="17"/>
        <v>0</v>
      </c>
      <c r="N211" s="189" t="s">
        <v>256</v>
      </c>
      <c r="O211" s="180"/>
      <c r="P211" s="170"/>
      <c r="Q211" s="170"/>
      <c r="R211" s="170"/>
      <c r="S211" s="170"/>
      <c r="T211" s="170"/>
      <c r="U211" s="170"/>
      <c r="V211" s="170"/>
      <c r="W211" s="169"/>
      <c r="X211" s="170"/>
      <c r="Y211" s="170"/>
      <c r="Z211" s="169">
        <f>SUM(P211:Y211)</f>
        <v>0</v>
      </c>
    </row>
    <row r="212" spans="1:26" ht="15.95" customHeight="1" x14ac:dyDescent="0.25">
      <c r="A212" s="172" t="s">
        <v>255</v>
      </c>
      <c r="B212" s="180"/>
      <c r="C212" s="170"/>
      <c r="D212" s="170"/>
      <c r="E212" s="170"/>
      <c r="F212" s="170"/>
      <c r="G212" s="170"/>
      <c r="H212" s="170"/>
      <c r="I212" s="170"/>
      <c r="J212" s="170"/>
      <c r="K212" s="170"/>
      <c r="L212" s="170"/>
      <c r="M212" s="169">
        <f t="shared" si="17"/>
        <v>0</v>
      </c>
      <c r="N212" s="178" t="s">
        <v>255</v>
      </c>
      <c r="O212" s="178"/>
      <c r="P212" s="170"/>
      <c r="Q212" s="170"/>
      <c r="R212" s="170"/>
      <c r="S212" s="170"/>
      <c r="T212" s="170"/>
      <c r="U212" s="170"/>
      <c r="V212" s="170"/>
      <c r="W212" s="169"/>
      <c r="X212" s="170"/>
      <c r="Y212" s="170"/>
      <c r="Z212" s="169">
        <v>0</v>
      </c>
    </row>
    <row r="213" spans="1:26" ht="15.95" customHeight="1" x14ac:dyDescent="0.25">
      <c r="A213" s="179" t="s">
        <v>254</v>
      </c>
      <c r="B213" s="178"/>
      <c r="C213" s="176"/>
      <c r="D213" s="170"/>
      <c r="E213" s="170"/>
      <c r="F213" s="173"/>
      <c r="G213" s="172"/>
      <c r="H213" s="170"/>
      <c r="I213" s="170"/>
      <c r="J213" s="170"/>
      <c r="K213" s="170"/>
      <c r="L213" s="170"/>
      <c r="M213" s="175">
        <f t="shared" si="17"/>
        <v>0</v>
      </c>
      <c r="N213" s="172" t="s">
        <v>254</v>
      </c>
      <c r="O213" s="174"/>
      <c r="P213" s="170"/>
      <c r="Q213" s="170"/>
      <c r="R213" s="174"/>
      <c r="S213" s="173"/>
      <c r="T213" s="172"/>
      <c r="U213" s="170"/>
      <c r="V213" s="170"/>
      <c r="W213" s="169"/>
      <c r="X213" s="170"/>
      <c r="Y213" s="170"/>
      <c r="Z213" s="171">
        <v>0</v>
      </c>
    </row>
    <row r="214" spans="1:26" ht="15.95" customHeight="1" x14ac:dyDescent="0.25">
      <c r="A214" s="172" t="s">
        <v>253</v>
      </c>
      <c r="B214" s="177"/>
      <c r="C214" s="186"/>
      <c r="D214" s="182"/>
      <c r="E214" s="182"/>
      <c r="F214" s="184"/>
      <c r="G214" s="179"/>
      <c r="H214" s="182"/>
      <c r="I214" s="170"/>
      <c r="J214" s="170"/>
      <c r="K214" s="170"/>
      <c r="L214" s="182"/>
      <c r="M214" s="185">
        <f t="shared" si="17"/>
        <v>0</v>
      </c>
      <c r="N214" s="179" t="s">
        <v>253</v>
      </c>
      <c r="O214" s="178"/>
      <c r="P214" s="182"/>
      <c r="Q214" s="182"/>
      <c r="R214" s="178"/>
      <c r="S214" s="184"/>
      <c r="T214" s="179"/>
      <c r="U214" s="182"/>
      <c r="V214" s="182"/>
      <c r="W214" s="183"/>
      <c r="X214" s="182"/>
      <c r="Y214" s="182"/>
      <c r="Z214" s="181">
        <f t="shared" ref="Z214:Z219" si="18">SUM(P214:Y214)</f>
        <v>0</v>
      </c>
    </row>
    <row r="215" spans="1:26" ht="15.95" customHeight="1" x14ac:dyDescent="0.25">
      <c r="A215" s="179" t="s">
        <v>252</v>
      </c>
      <c r="B215" s="178"/>
      <c r="C215" s="176"/>
      <c r="D215" s="170"/>
      <c r="E215" s="170"/>
      <c r="F215" s="173"/>
      <c r="G215" s="172"/>
      <c r="H215" s="170"/>
      <c r="I215" s="170"/>
      <c r="J215" s="170"/>
      <c r="K215" s="170"/>
      <c r="L215" s="170"/>
      <c r="M215" s="175">
        <f t="shared" si="17"/>
        <v>0</v>
      </c>
      <c r="N215" s="172" t="s">
        <v>252</v>
      </c>
      <c r="O215" s="174"/>
      <c r="P215" s="170"/>
      <c r="Q215" s="170"/>
      <c r="R215" s="174"/>
      <c r="S215" s="173"/>
      <c r="T215" s="172"/>
      <c r="U215" s="170"/>
      <c r="V215" s="170"/>
      <c r="W215" s="169"/>
      <c r="X215" s="170"/>
      <c r="Y215" s="170"/>
      <c r="Z215" s="171">
        <f t="shared" si="18"/>
        <v>0</v>
      </c>
    </row>
    <row r="216" spans="1:26" ht="15.95" customHeight="1" x14ac:dyDescent="0.25">
      <c r="A216" s="172" t="s">
        <v>251</v>
      </c>
      <c r="B216" s="177"/>
      <c r="C216" s="186"/>
      <c r="D216" s="182"/>
      <c r="E216" s="182"/>
      <c r="F216" s="184"/>
      <c r="G216" s="179"/>
      <c r="H216" s="182"/>
      <c r="I216" s="188"/>
      <c r="J216" s="188"/>
      <c r="K216" s="188"/>
      <c r="L216" s="182"/>
      <c r="M216" s="185">
        <f t="shared" si="17"/>
        <v>0</v>
      </c>
      <c r="N216" s="179" t="s">
        <v>251</v>
      </c>
      <c r="O216" s="178"/>
      <c r="P216" s="182"/>
      <c r="Q216" s="182"/>
      <c r="R216" s="178"/>
      <c r="S216" s="184"/>
      <c r="T216" s="179"/>
      <c r="U216" s="182"/>
      <c r="V216" s="182"/>
      <c r="W216" s="183"/>
      <c r="X216" s="182"/>
      <c r="Y216" s="182"/>
      <c r="Z216" s="181">
        <f t="shared" si="18"/>
        <v>0</v>
      </c>
    </row>
    <row r="217" spans="1:26" ht="15.95" customHeight="1" x14ac:dyDescent="0.25">
      <c r="A217" s="179" t="s">
        <v>250</v>
      </c>
      <c r="B217" s="178"/>
      <c r="C217" s="176"/>
      <c r="D217" s="170"/>
      <c r="E217" s="170"/>
      <c r="F217" s="173"/>
      <c r="G217" s="172"/>
      <c r="H217" s="170"/>
      <c r="I217" s="170"/>
      <c r="J217" s="170"/>
      <c r="K217" s="170"/>
      <c r="L217" s="170"/>
      <c r="M217" s="175">
        <f t="shared" si="17"/>
        <v>0</v>
      </c>
      <c r="N217" s="172" t="s">
        <v>250</v>
      </c>
      <c r="O217" s="174"/>
      <c r="P217" s="170"/>
      <c r="Q217" s="170"/>
      <c r="R217" s="174"/>
      <c r="S217" s="173"/>
      <c r="T217" s="172"/>
      <c r="U217" s="170"/>
      <c r="V217" s="170"/>
      <c r="W217" s="169"/>
      <c r="X217" s="170"/>
      <c r="Y217" s="170"/>
      <c r="Z217" s="171">
        <f t="shared" si="18"/>
        <v>0</v>
      </c>
    </row>
    <row r="218" spans="1:26" ht="15.95" customHeight="1" x14ac:dyDescent="0.25">
      <c r="A218" s="172" t="s">
        <v>249</v>
      </c>
      <c r="B218" s="177"/>
      <c r="C218" s="186"/>
      <c r="D218" s="182"/>
      <c r="E218" s="182"/>
      <c r="F218" s="184"/>
      <c r="G218" s="179"/>
      <c r="H218" s="182"/>
      <c r="I218" s="170"/>
      <c r="J218" s="170"/>
      <c r="K218" s="170"/>
      <c r="L218" s="182"/>
      <c r="M218" s="185">
        <f t="shared" si="17"/>
        <v>0</v>
      </c>
      <c r="N218" s="179" t="s">
        <v>249</v>
      </c>
      <c r="O218" s="178"/>
      <c r="P218" s="182"/>
      <c r="Q218" s="182"/>
      <c r="R218" s="178"/>
      <c r="S218" s="187"/>
      <c r="T218" s="179"/>
      <c r="U218" s="182"/>
      <c r="V218" s="182"/>
      <c r="W218" s="183"/>
      <c r="X218" s="182"/>
      <c r="Y218" s="182"/>
      <c r="Z218" s="181">
        <f t="shared" si="18"/>
        <v>0</v>
      </c>
    </row>
    <row r="219" spans="1:26" ht="15.95" customHeight="1" x14ac:dyDescent="0.25">
      <c r="A219" s="179" t="s">
        <v>248</v>
      </c>
      <c r="B219" s="178"/>
      <c r="C219" s="176"/>
      <c r="D219" s="170"/>
      <c r="E219" s="170"/>
      <c r="F219" s="173"/>
      <c r="G219" s="172"/>
      <c r="H219" s="170"/>
      <c r="I219" s="170"/>
      <c r="J219" s="170"/>
      <c r="K219" s="170"/>
      <c r="L219" s="170"/>
      <c r="M219" s="175">
        <f t="shared" si="17"/>
        <v>0</v>
      </c>
      <c r="N219" s="172" t="s">
        <v>248</v>
      </c>
      <c r="O219" s="174"/>
      <c r="P219" s="170"/>
      <c r="Q219" s="170"/>
      <c r="R219" s="174"/>
      <c r="S219" s="173"/>
      <c r="T219" s="172"/>
      <c r="U219" s="170"/>
      <c r="V219" s="170"/>
      <c r="W219" s="169"/>
      <c r="X219" s="170"/>
      <c r="Y219" s="170"/>
      <c r="Z219" s="171">
        <f t="shared" si="18"/>
        <v>0</v>
      </c>
    </row>
    <row r="220" spans="1:26" ht="15.95" customHeight="1" x14ac:dyDescent="0.25">
      <c r="A220" s="172" t="s">
        <v>247</v>
      </c>
      <c r="B220" s="177"/>
      <c r="C220" s="176"/>
      <c r="D220" s="170"/>
      <c r="E220" s="170"/>
      <c r="F220" s="173"/>
      <c r="G220" s="172"/>
      <c r="H220" s="170"/>
      <c r="I220" s="170"/>
      <c r="J220" s="170"/>
      <c r="K220" s="170"/>
      <c r="L220" s="170"/>
      <c r="M220" s="175">
        <f t="shared" si="17"/>
        <v>0</v>
      </c>
      <c r="N220" s="172" t="s">
        <v>247</v>
      </c>
      <c r="O220" s="174"/>
      <c r="P220" s="170"/>
      <c r="Q220" s="170"/>
      <c r="R220" s="174"/>
      <c r="S220" s="173"/>
      <c r="T220" s="172"/>
      <c r="U220" s="170"/>
      <c r="V220" s="170"/>
      <c r="W220" s="169"/>
      <c r="X220" s="170"/>
      <c r="Y220" s="170"/>
      <c r="Z220" s="171">
        <v>0</v>
      </c>
    </row>
    <row r="221" spans="1:26" ht="15.95" customHeight="1" x14ac:dyDescent="0.25">
      <c r="A221" s="179" t="s">
        <v>246</v>
      </c>
      <c r="B221" s="178"/>
      <c r="C221" s="176"/>
      <c r="D221" s="170"/>
      <c r="E221" s="170"/>
      <c r="F221" s="173"/>
      <c r="G221" s="172"/>
      <c r="H221" s="170"/>
      <c r="I221" s="170"/>
      <c r="J221" s="170"/>
      <c r="K221" s="170"/>
      <c r="L221" s="170"/>
      <c r="M221" s="175">
        <f t="shared" si="17"/>
        <v>0</v>
      </c>
      <c r="N221" s="172" t="s">
        <v>246</v>
      </c>
      <c r="O221" s="174"/>
      <c r="P221" s="170"/>
      <c r="Q221" s="170"/>
      <c r="R221" s="174"/>
      <c r="S221" s="173"/>
      <c r="T221" s="172"/>
      <c r="U221" s="170"/>
      <c r="V221" s="170"/>
      <c r="W221" s="169"/>
      <c r="X221" s="170"/>
      <c r="Y221" s="170"/>
      <c r="Z221" s="171">
        <v>0</v>
      </c>
    </row>
    <row r="222" spans="1:26" ht="15.95" customHeight="1" x14ac:dyDescent="0.25">
      <c r="A222" s="172" t="s">
        <v>245</v>
      </c>
      <c r="B222" s="177"/>
      <c r="C222" s="186"/>
      <c r="D222" s="182"/>
      <c r="E222" s="182"/>
      <c r="F222" s="184"/>
      <c r="G222" s="179"/>
      <c r="H222" s="182"/>
      <c r="I222" s="170"/>
      <c r="J222" s="170"/>
      <c r="K222" s="170"/>
      <c r="L222" s="182"/>
      <c r="M222" s="185">
        <f t="shared" si="17"/>
        <v>0</v>
      </c>
      <c r="N222" s="179" t="s">
        <v>245</v>
      </c>
      <c r="O222" s="178"/>
      <c r="P222" s="182"/>
      <c r="Q222" s="182"/>
      <c r="R222" s="178"/>
      <c r="S222" s="184"/>
      <c r="T222" s="179"/>
      <c r="U222" s="182"/>
      <c r="V222" s="182"/>
      <c r="W222" s="183"/>
      <c r="X222" s="182"/>
      <c r="Y222" s="182"/>
      <c r="Z222" s="181">
        <f>SUM(P222:Y222)</f>
        <v>0</v>
      </c>
    </row>
    <row r="223" spans="1:26" ht="15.95" customHeight="1" x14ac:dyDescent="0.25">
      <c r="A223" s="179" t="s">
        <v>244</v>
      </c>
      <c r="B223" s="178"/>
      <c r="C223" s="176"/>
      <c r="D223" s="170"/>
      <c r="E223" s="170"/>
      <c r="F223" s="173"/>
      <c r="G223" s="172"/>
      <c r="H223" s="170"/>
      <c r="I223" s="170"/>
      <c r="J223" s="170"/>
      <c r="K223" s="170"/>
      <c r="L223" s="170"/>
      <c r="M223" s="175">
        <f t="shared" si="17"/>
        <v>0</v>
      </c>
      <c r="N223" s="172" t="s">
        <v>244</v>
      </c>
      <c r="O223" s="174"/>
      <c r="P223" s="170"/>
      <c r="Q223" s="170"/>
      <c r="R223" s="174"/>
      <c r="S223" s="173"/>
      <c r="T223" s="172"/>
      <c r="U223" s="170"/>
      <c r="V223" s="170"/>
      <c r="W223" s="169"/>
      <c r="X223" s="170"/>
      <c r="Y223" s="170"/>
      <c r="Z223" s="171">
        <f>SUM(P223:Y223)</f>
        <v>0</v>
      </c>
    </row>
    <row r="224" spans="1:26" ht="15.95" customHeight="1" x14ac:dyDescent="0.25">
      <c r="A224" s="172" t="s">
        <v>243</v>
      </c>
      <c r="B224" s="177"/>
      <c r="C224" s="186"/>
      <c r="D224" s="182"/>
      <c r="E224" s="182"/>
      <c r="F224" s="184"/>
      <c r="G224" s="179"/>
      <c r="H224" s="182"/>
      <c r="I224" s="170"/>
      <c r="J224" s="170"/>
      <c r="K224" s="170"/>
      <c r="L224" s="182"/>
      <c r="M224" s="185">
        <f t="shared" si="17"/>
        <v>0</v>
      </c>
      <c r="N224" s="179" t="s">
        <v>243</v>
      </c>
      <c r="O224" s="178"/>
      <c r="P224" s="182"/>
      <c r="Q224" s="182"/>
      <c r="R224" s="178"/>
      <c r="S224" s="184"/>
      <c r="T224" s="179"/>
      <c r="U224" s="182"/>
      <c r="V224" s="182"/>
      <c r="W224" s="183"/>
      <c r="X224" s="182"/>
      <c r="Y224" s="182"/>
      <c r="Z224" s="181">
        <v>0</v>
      </c>
    </row>
    <row r="225" spans="1:26" ht="15.95" customHeight="1" thickBot="1" x14ac:dyDescent="0.3">
      <c r="A225" s="179" t="s">
        <v>242</v>
      </c>
      <c r="B225" s="178"/>
      <c r="C225" s="176"/>
      <c r="D225" s="170"/>
      <c r="E225" s="170"/>
      <c r="F225" s="173"/>
      <c r="G225" s="172"/>
      <c r="H225" s="170"/>
      <c r="I225" s="170"/>
      <c r="J225" s="170"/>
      <c r="K225" s="170"/>
      <c r="L225" s="170"/>
      <c r="M225" s="211">
        <f t="shared" si="17"/>
        <v>0</v>
      </c>
      <c r="N225" s="172" t="s">
        <v>242</v>
      </c>
      <c r="O225" s="174"/>
      <c r="P225" s="170"/>
      <c r="Q225" s="170"/>
      <c r="R225" s="174"/>
      <c r="S225" s="173"/>
      <c r="T225" s="172"/>
      <c r="U225" s="170"/>
      <c r="V225" s="170"/>
      <c r="W225" s="169"/>
      <c r="X225" s="170"/>
      <c r="Y225" s="170"/>
      <c r="Z225" s="237">
        <f>SUM(P225:Y225)</f>
        <v>0</v>
      </c>
    </row>
    <row r="226" spans="1:26" ht="15.95" customHeight="1" x14ac:dyDescent="0.25">
      <c r="A226" s="172" t="s">
        <v>241</v>
      </c>
      <c r="B226" s="180"/>
      <c r="C226" s="170"/>
      <c r="D226" s="170"/>
      <c r="E226" s="170"/>
      <c r="F226" s="170"/>
      <c r="G226" s="170"/>
      <c r="H226" s="170"/>
      <c r="I226" s="170"/>
      <c r="J226" s="170"/>
      <c r="K226" s="170"/>
      <c r="L226" s="189"/>
      <c r="M226" s="217">
        <f t="shared" si="17"/>
        <v>0</v>
      </c>
      <c r="N226" s="180" t="s">
        <v>241</v>
      </c>
      <c r="O226" s="170"/>
      <c r="P226" s="170"/>
      <c r="Q226" s="170"/>
      <c r="R226" s="170"/>
      <c r="S226" s="170"/>
      <c r="T226" s="170"/>
      <c r="U226" s="170"/>
      <c r="V226" s="170"/>
      <c r="W226" s="169"/>
      <c r="X226" s="170"/>
      <c r="Y226" s="189"/>
      <c r="Z226" s="217">
        <v>0</v>
      </c>
    </row>
    <row r="227" spans="1:26" ht="15.95" customHeight="1" x14ac:dyDescent="0.25">
      <c r="A227" s="179" t="s">
        <v>240</v>
      </c>
      <c r="B227" s="178"/>
      <c r="C227" s="170"/>
      <c r="D227" s="170"/>
      <c r="E227" s="170"/>
      <c r="F227" s="170"/>
      <c r="G227" s="170"/>
      <c r="H227" s="170"/>
      <c r="I227" s="170"/>
      <c r="J227" s="170"/>
      <c r="K227" s="170"/>
      <c r="L227" s="189"/>
      <c r="M227" s="204">
        <f t="shared" si="17"/>
        <v>0</v>
      </c>
      <c r="N227" s="180" t="s">
        <v>240</v>
      </c>
      <c r="O227" s="170"/>
      <c r="P227" s="170"/>
      <c r="Q227" s="170"/>
      <c r="R227" s="170"/>
      <c r="S227" s="170"/>
      <c r="T227" s="170"/>
      <c r="U227" s="170"/>
      <c r="V227" s="170"/>
      <c r="W227" s="169"/>
      <c r="X227" s="170"/>
      <c r="Y227" s="189"/>
      <c r="Z227" s="204">
        <f>SUM(P227:Y227)</f>
        <v>0</v>
      </c>
    </row>
    <row r="228" spans="1:26" ht="15.95" customHeight="1" x14ac:dyDescent="0.25">
      <c r="A228" s="172" t="s">
        <v>239</v>
      </c>
      <c r="B228" s="177"/>
      <c r="C228" s="176"/>
      <c r="D228" s="170"/>
      <c r="E228" s="170"/>
      <c r="F228" s="173"/>
      <c r="G228" s="172"/>
      <c r="H228" s="170"/>
      <c r="I228" s="170"/>
      <c r="J228" s="170"/>
      <c r="K228" s="170"/>
      <c r="L228" s="189"/>
      <c r="M228" s="204">
        <f t="shared" si="17"/>
        <v>0</v>
      </c>
      <c r="N228" s="174" t="s">
        <v>238</v>
      </c>
      <c r="O228" s="174"/>
      <c r="P228" s="170"/>
      <c r="Q228" s="170"/>
      <c r="R228" s="174"/>
      <c r="S228" s="173"/>
      <c r="T228" s="172"/>
      <c r="U228" s="170"/>
      <c r="V228" s="170"/>
      <c r="W228" s="169"/>
      <c r="X228" s="170"/>
      <c r="Y228" s="189"/>
      <c r="Z228" s="204">
        <f>SUM(P228:Y228)</f>
        <v>0</v>
      </c>
    </row>
    <row r="229" spans="1:26" ht="15.95" customHeight="1" thickBot="1" x14ac:dyDescent="0.3">
      <c r="A229" s="170" t="s">
        <v>237</v>
      </c>
      <c r="B229" s="170"/>
      <c r="C229" s="170"/>
      <c r="D229" s="170"/>
      <c r="E229" s="170"/>
      <c r="F229" s="170"/>
      <c r="G229" s="170"/>
      <c r="H229" s="170"/>
      <c r="I229" s="170"/>
      <c r="J229" s="170"/>
      <c r="K229" s="170"/>
      <c r="L229" s="189"/>
      <c r="M229" s="200">
        <f t="shared" si="17"/>
        <v>0</v>
      </c>
      <c r="N229" s="180" t="s">
        <v>237</v>
      </c>
      <c r="O229" s="170"/>
      <c r="P229" s="170"/>
      <c r="Q229" s="170"/>
      <c r="R229" s="170"/>
      <c r="S229" s="170"/>
      <c r="T229" s="170"/>
      <c r="U229" s="170"/>
      <c r="V229" s="170"/>
      <c r="W229" s="169"/>
      <c r="X229" s="170"/>
      <c r="Y229" s="189"/>
      <c r="Z229" s="200">
        <f>SUM(P229:Y229)</f>
        <v>0</v>
      </c>
    </row>
  </sheetData>
  <mergeCells count="79">
    <mergeCell ref="X121:Y121"/>
    <mergeCell ref="K151:L151"/>
    <mergeCell ref="X151:Y151"/>
    <mergeCell ref="K31:L31"/>
    <mergeCell ref="X31:Y31"/>
    <mergeCell ref="X61:Y61"/>
    <mergeCell ref="X91:Y91"/>
    <mergeCell ref="T1:W1"/>
    <mergeCell ref="X1:Y1"/>
    <mergeCell ref="A17:B17"/>
    <mergeCell ref="A2:B2"/>
    <mergeCell ref="A3:B3"/>
    <mergeCell ref="A5:B5"/>
    <mergeCell ref="A8:B8"/>
    <mergeCell ref="A7:B7"/>
    <mergeCell ref="A166:B166"/>
    <mergeCell ref="A19:B19"/>
    <mergeCell ref="A21:B21"/>
    <mergeCell ref="N7:O7"/>
    <mergeCell ref="N37:O37"/>
    <mergeCell ref="A22:B22"/>
    <mergeCell ref="A9:B9"/>
    <mergeCell ref="A10:B10"/>
    <mergeCell ref="A12:B12"/>
    <mergeCell ref="A13:B13"/>
    <mergeCell ref="A16:B16"/>
    <mergeCell ref="A33:B33"/>
    <mergeCell ref="A35:B35"/>
    <mergeCell ref="A37:B37"/>
    <mergeCell ref="A24:B24"/>
    <mergeCell ref="G31:J31"/>
    <mergeCell ref="A38:B38"/>
    <mergeCell ref="A39:B39"/>
    <mergeCell ref="A40:B40"/>
    <mergeCell ref="N187:O187"/>
    <mergeCell ref="A153:B153"/>
    <mergeCell ref="A155:B155"/>
    <mergeCell ref="A157:B157"/>
    <mergeCell ref="A158:B158"/>
    <mergeCell ref="A159:B159"/>
    <mergeCell ref="A160:B160"/>
    <mergeCell ref="A53:B53"/>
    <mergeCell ref="A42:B42"/>
    <mergeCell ref="A43:B43"/>
    <mergeCell ref="A46:B46"/>
    <mergeCell ref="A47:B47"/>
    <mergeCell ref="A161:B161"/>
    <mergeCell ref="C206:F206"/>
    <mergeCell ref="G206:M206"/>
    <mergeCell ref="C1:F1"/>
    <mergeCell ref="C31:F31"/>
    <mergeCell ref="C61:F61"/>
    <mergeCell ref="C91:F91"/>
    <mergeCell ref="C121:F121"/>
    <mergeCell ref="C151:F151"/>
    <mergeCell ref="C181:F181"/>
    <mergeCell ref="G181:M181"/>
    <mergeCell ref="K91:L91"/>
    <mergeCell ref="G61:J61"/>
    <mergeCell ref="K61:L61"/>
    <mergeCell ref="K121:L121"/>
    <mergeCell ref="G1:J1"/>
    <mergeCell ref="K1:L1"/>
    <mergeCell ref="A48:B48"/>
    <mergeCell ref="A50:B50"/>
    <mergeCell ref="N174:O174"/>
    <mergeCell ref="N54:O54"/>
    <mergeCell ref="A54:B54"/>
    <mergeCell ref="N84:O84"/>
    <mergeCell ref="A84:B84"/>
    <mergeCell ref="A114:B114"/>
    <mergeCell ref="N114:O114"/>
    <mergeCell ref="A168:B168"/>
    <mergeCell ref="A170:B170"/>
    <mergeCell ref="A174:B174"/>
    <mergeCell ref="A167:B167"/>
    <mergeCell ref="A162:B162"/>
    <mergeCell ref="A163:B163"/>
    <mergeCell ref="A165:B165"/>
  </mergeCells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opLeftCell="A7" workbookViewId="0">
      <selection activeCell="L20" sqref="L20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296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216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80</v>
      </c>
      <c r="D6" s="8">
        <f t="shared" ref="D6:D33" si="0">25*C6/100</f>
        <v>20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8">
        <v>0</v>
      </c>
      <c r="L6" s="258">
        <v>0</v>
      </c>
      <c r="M6" s="258">
        <v>0</v>
      </c>
      <c r="N6" s="258">
        <v>0</v>
      </c>
      <c r="O6" s="258">
        <v>0</v>
      </c>
      <c r="P6" s="258">
        <v>0</v>
      </c>
      <c r="Q6" s="164">
        <f t="shared" ref="Q6:Q33" si="1">SUM(E6:P6)</f>
        <v>0</v>
      </c>
      <c r="R6" s="161">
        <f>Q6/12</f>
        <v>0</v>
      </c>
      <c r="S6" s="246">
        <f t="shared" ref="S6:S33" si="2">R6*100/D6-100</f>
        <v>-100</v>
      </c>
    </row>
    <row r="7" spans="1:19" x14ac:dyDescent="0.25">
      <c r="A7" s="308"/>
      <c r="B7" s="4" t="s">
        <v>217</v>
      </c>
      <c r="C7" s="162">
        <v>150</v>
      </c>
      <c r="D7" s="8">
        <f t="shared" si="0"/>
        <v>37.5</v>
      </c>
      <c r="E7" s="256">
        <v>50</v>
      </c>
      <c r="F7" s="256">
        <v>50</v>
      </c>
      <c r="G7" s="256">
        <v>78</v>
      </c>
      <c r="H7" s="256">
        <v>55</v>
      </c>
      <c r="I7" s="256">
        <v>50</v>
      </c>
      <c r="J7" s="256">
        <v>53.2</v>
      </c>
      <c r="K7" s="258">
        <v>50</v>
      </c>
      <c r="L7" s="258">
        <v>50</v>
      </c>
      <c r="M7" s="258">
        <v>50</v>
      </c>
      <c r="N7" s="258">
        <v>78</v>
      </c>
      <c r="O7" s="258">
        <v>55</v>
      </c>
      <c r="P7" s="258">
        <v>50</v>
      </c>
      <c r="Q7" s="164">
        <f t="shared" si="1"/>
        <v>669.2</v>
      </c>
      <c r="R7" s="253">
        <f>Q7/12</f>
        <v>55.766666666666673</v>
      </c>
      <c r="S7" s="246">
        <f t="shared" si="2"/>
        <v>48.711111111111109</v>
      </c>
    </row>
    <row r="8" spans="1:19" x14ac:dyDescent="0.25">
      <c r="A8" s="5">
        <v>2</v>
      </c>
      <c r="B8" s="4" t="s">
        <v>36</v>
      </c>
      <c r="C8" s="162">
        <v>15</v>
      </c>
      <c r="D8" s="8">
        <f t="shared" si="0"/>
        <v>3.75</v>
      </c>
      <c r="E8" s="256">
        <v>0</v>
      </c>
      <c r="F8" s="256">
        <v>0</v>
      </c>
      <c r="G8" s="256">
        <v>0</v>
      </c>
      <c r="H8" s="256">
        <v>0</v>
      </c>
      <c r="I8" s="256">
        <v>12.5</v>
      </c>
      <c r="J8" s="256">
        <v>0</v>
      </c>
      <c r="K8" s="258">
        <v>0</v>
      </c>
      <c r="L8" s="258">
        <v>0</v>
      </c>
      <c r="M8" s="258">
        <v>4.2</v>
      </c>
      <c r="N8" s="258">
        <v>0</v>
      </c>
      <c r="O8" s="258">
        <v>0</v>
      </c>
      <c r="P8" s="258">
        <v>0</v>
      </c>
      <c r="Q8" s="164">
        <f t="shared" si="1"/>
        <v>16.7</v>
      </c>
      <c r="R8" s="253">
        <f t="shared" ref="R8:R33" si="3">Q8/12</f>
        <v>1.3916666666666666</v>
      </c>
      <c r="S8" s="246">
        <f t="shared" si="2"/>
        <v>-62.888888888888893</v>
      </c>
    </row>
    <row r="9" spans="1:19" x14ac:dyDescent="0.25">
      <c r="A9" s="5">
        <v>3</v>
      </c>
      <c r="B9" s="4" t="s">
        <v>218</v>
      </c>
      <c r="C9" s="162">
        <v>45</v>
      </c>
      <c r="D9" s="8">
        <f t="shared" si="0"/>
        <v>11.25</v>
      </c>
      <c r="E9" s="256">
        <v>44.4</v>
      </c>
      <c r="F9" s="256">
        <v>0</v>
      </c>
      <c r="G9" s="256">
        <v>0</v>
      </c>
      <c r="H9" s="256">
        <v>10</v>
      </c>
      <c r="I9" s="256">
        <v>0</v>
      </c>
      <c r="J9" s="256">
        <v>43.2</v>
      </c>
      <c r="K9" s="258">
        <v>37.799999999999997</v>
      </c>
      <c r="L9" s="258">
        <v>72</v>
      </c>
      <c r="M9" s="258">
        <v>0</v>
      </c>
      <c r="N9" s="258">
        <v>0</v>
      </c>
      <c r="O9" s="258">
        <v>10</v>
      </c>
      <c r="P9" s="258">
        <v>44.4</v>
      </c>
      <c r="Q9" s="164">
        <f t="shared" si="1"/>
        <v>261.79999999999995</v>
      </c>
      <c r="R9" s="253">
        <f t="shared" si="3"/>
        <v>21.816666666666663</v>
      </c>
      <c r="S9" s="246">
        <f t="shared" si="2"/>
        <v>93.925925925925867</v>
      </c>
    </row>
    <row r="10" spans="1:19" x14ac:dyDescent="0.25">
      <c r="A10" s="5">
        <v>4</v>
      </c>
      <c r="B10" s="6" t="s">
        <v>219</v>
      </c>
      <c r="C10" s="167">
        <v>15</v>
      </c>
      <c r="D10" s="8">
        <f t="shared" si="0"/>
        <v>3.75</v>
      </c>
      <c r="E10" s="256">
        <v>0</v>
      </c>
      <c r="F10" s="256">
        <v>0</v>
      </c>
      <c r="G10" s="256">
        <v>51</v>
      </c>
      <c r="H10" s="256">
        <v>0</v>
      </c>
      <c r="I10" s="256">
        <v>0</v>
      </c>
      <c r="J10" s="256">
        <v>0</v>
      </c>
      <c r="K10" s="258">
        <v>0</v>
      </c>
      <c r="L10" s="258">
        <v>0</v>
      </c>
      <c r="M10" s="258">
        <v>0</v>
      </c>
      <c r="N10" s="258">
        <v>68</v>
      </c>
      <c r="O10" s="258">
        <v>0</v>
      </c>
      <c r="P10" s="258">
        <v>0</v>
      </c>
      <c r="Q10" s="164">
        <f t="shared" si="1"/>
        <v>119</v>
      </c>
      <c r="R10" s="161">
        <f t="shared" si="3"/>
        <v>9.9166666666666661</v>
      </c>
      <c r="S10" s="246">
        <f t="shared" si="2"/>
        <v>164.44444444444446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47</v>
      </c>
      <c r="E11" s="256">
        <v>0</v>
      </c>
      <c r="F11" s="256">
        <v>0</v>
      </c>
      <c r="G11" s="256">
        <v>0</v>
      </c>
      <c r="H11" s="256">
        <v>0</v>
      </c>
      <c r="I11" s="256">
        <v>128</v>
      </c>
      <c r="J11" s="256">
        <v>0</v>
      </c>
      <c r="K11" s="258">
        <v>0</v>
      </c>
      <c r="L11" s="258">
        <v>0</v>
      </c>
      <c r="M11" s="258">
        <v>128</v>
      </c>
      <c r="N11" s="258">
        <v>0</v>
      </c>
      <c r="O11" s="258">
        <v>0</v>
      </c>
      <c r="P11" s="258">
        <v>0</v>
      </c>
      <c r="Q11" s="164">
        <f t="shared" si="1"/>
        <v>256</v>
      </c>
      <c r="R11" s="253">
        <f t="shared" si="3"/>
        <v>21.333333333333332</v>
      </c>
      <c r="S11" s="246">
        <f t="shared" si="2"/>
        <v>-54.60992907801419</v>
      </c>
    </row>
    <row r="12" spans="1:19" x14ac:dyDescent="0.25">
      <c r="A12" s="5">
        <v>6</v>
      </c>
      <c r="B12" s="4" t="s">
        <v>220</v>
      </c>
      <c r="C12" s="162">
        <v>280</v>
      </c>
      <c r="D12" s="8">
        <f t="shared" si="0"/>
        <v>70</v>
      </c>
      <c r="E12" s="256">
        <v>0</v>
      </c>
      <c r="F12" s="256">
        <v>0</v>
      </c>
      <c r="G12" s="256">
        <v>100</v>
      </c>
      <c r="H12" s="256">
        <v>0</v>
      </c>
      <c r="I12" s="256">
        <v>100</v>
      </c>
      <c r="J12" s="256">
        <v>0</v>
      </c>
      <c r="K12" s="258">
        <v>0</v>
      </c>
      <c r="L12" s="258">
        <v>0</v>
      </c>
      <c r="M12" s="258">
        <v>100</v>
      </c>
      <c r="N12" s="258">
        <v>0</v>
      </c>
      <c r="O12" s="258">
        <v>0</v>
      </c>
      <c r="P12" s="258">
        <v>0</v>
      </c>
      <c r="Q12" s="164">
        <f t="shared" si="1"/>
        <v>300</v>
      </c>
      <c r="R12" s="253">
        <f t="shared" si="3"/>
        <v>25</v>
      </c>
      <c r="S12" s="246">
        <f t="shared" si="2"/>
        <v>-64.285714285714278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46.25</v>
      </c>
      <c r="E13" s="256">
        <v>200</v>
      </c>
      <c r="F13" s="256">
        <v>200</v>
      </c>
      <c r="G13" s="256">
        <v>0</v>
      </c>
      <c r="H13" s="256">
        <v>150</v>
      </c>
      <c r="I13" s="256">
        <v>0</v>
      </c>
      <c r="J13" s="256">
        <v>224</v>
      </c>
      <c r="K13" s="258">
        <v>0</v>
      </c>
      <c r="L13" s="258">
        <v>200</v>
      </c>
      <c r="M13" s="258">
        <v>150</v>
      </c>
      <c r="N13" s="258">
        <v>0</v>
      </c>
      <c r="O13" s="258">
        <v>0</v>
      </c>
      <c r="P13" s="258">
        <v>200</v>
      </c>
      <c r="Q13" s="164">
        <f t="shared" si="1"/>
        <v>1324</v>
      </c>
      <c r="R13" s="253">
        <f t="shared" si="3"/>
        <v>110.33333333333333</v>
      </c>
      <c r="S13" s="246">
        <f t="shared" si="2"/>
        <v>138.55855855855853</v>
      </c>
    </row>
    <row r="14" spans="1:19" x14ac:dyDescent="0.25">
      <c r="A14" s="5">
        <v>8</v>
      </c>
      <c r="B14" s="4" t="s">
        <v>222</v>
      </c>
      <c r="C14" s="162">
        <v>15</v>
      </c>
      <c r="D14" s="8">
        <f t="shared" si="0"/>
        <v>3.75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8">
        <v>2.7</v>
      </c>
      <c r="L14" s="258">
        <v>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2.7</v>
      </c>
      <c r="R14" s="253">
        <f t="shared" si="3"/>
        <v>0.22500000000000001</v>
      </c>
      <c r="S14" s="246">
        <f t="shared" si="2"/>
        <v>-94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50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8">
        <v>0</v>
      </c>
      <c r="L15" s="258">
        <v>0</v>
      </c>
      <c r="M15" s="258">
        <v>0</v>
      </c>
      <c r="N15" s="258">
        <v>0</v>
      </c>
      <c r="O15" s="258">
        <v>0</v>
      </c>
      <c r="P15" s="258">
        <v>0</v>
      </c>
      <c r="Q15" s="164">
        <f t="shared" si="1"/>
        <v>0</v>
      </c>
      <c r="R15" s="253">
        <f t="shared" si="3"/>
        <v>0</v>
      </c>
      <c r="S15" s="246">
        <f t="shared" si="2"/>
        <v>-100</v>
      </c>
    </row>
    <row r="16" spans="1:19" x14ac:dyDescent="0.25">
      <c r="A16" s="7">
        <v>10</v>
      </c>
      <c r="B16" s="4" t="s">
        <v>224</v>
      </c>
      <c r="C16" s="162">
        <v>70</v>
      </c>
      <c r="D16" s="8">
        <f t="shared" si="0"/>
        <v>17.5</v>
      </c>
      <c r="E16" s="256">
        <v>0</v>
      </c>
      <c r="F16" s="256">
        <v>0</v>
      </c>
      <c r="G16" s="256">
        <v>74</v>
      </c>
      <c r="H16" s="256">
        <v>0</v>
      </c>
      <c r="I16" s="256">
        <v>0</v>
      </c>
      <c r="J16" s="256">
        <v>0</v>
      </c>
      <c r="K16" s="258">
        <v>0</v>
      </c>
      <c r="L16" s="258">
        <v>0</v>
      </c>
      <c r="M16" s="258">
        <v>0</v>
      </c>
      <c r="N16" s="258">
        <v>74</v>
      </c>
      <c r="O16" s="258">
        <v>0</v>
      </c>
      <c r="P16" s="258">
        <v>0</v>
      </c>
      <c r="Q16" s="164">
        <f t="shared" si="1"/>
        <v>148</v>
      </c>
      <c r="R16" s="253">
        <f t="shared" si="3"/>
        <v>12.333333333333334</v>
      </c>
      <c r="S16" s="246">
        <f t="shared" si="2"/>
        <v>-29.523809523809518</v>
      </c>
    </row>
    <row r="17" spans="1:19" x14ac:dyDescent="0.25">
      <c r="A17" s="7">
        <v>11</v>
      </c>
      <c r="B17" s="4" t="s">
        <v>225</v>
      </c>
      <c r="C17" s="162">
        <v>35</v>
      </c>
      <c r="D17" s="8">
        <f t="shared" si="0"/>
        <v>8.75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8">
        <v>0</v>
      </c>
      <c r="L17" s="258">
        <v>126</v>
      </c>
      <c r="M17" s="258">
        <v>0</v>
      </c>
      <c r="N17" s="258">
        <v>0</v>
      </c>
      <c r="O17" s="258">
        <v>0</v>
      </c>
      <c r="P17" s="258">
        <v>0</v>
      </c>
      <c r="Q17" s="164">
        <f t="shared" si="1"/>
        <v>126</v>
      </c>
      <c r="R17" s="253">
        <f t="shared" si="3"/>
        <v>10.5</v>
      </c>
      <c r="S17" s="246">
        <f t="shared" si="2"/>
        <v>20</v>
      </c>
    </row>
    <row r="18" spans="1:19" x14ac:dyDescent="0.25">
      <c r="A18" s="7">
        <v>12</v>
      </c>
      <c r="B18" s="4" t="s">
        <v>226</v>
      </c>
      <c r="C18" s="162">
        <v>58</v>
      </c>
      <c r="D18" s="8">
        <f t="shared" si="0"/>
        <v>14.5</v>
      </c>
      <c r="E18" s="256">
        <v>0</v>
      </c>
      <c r="F18" s="256">
        <v>0</v>
      </c>
      <c r="G18" s="256">
        <v>0</v>
      </c>
      <c r="H18" s="256">
        <v>0</v>
      </c>
      <c r="I18" s="256">
        <v>89</v>
      </c>
      <c r="J18" s="256">
        <v>0</v>
      </c>
      <c r="K18" s="258">
        <v>0</v>
      </c>
      <c r="L18" s="258">
        <v>0</v>
      </c>
      <c r="M18" s="258">
        <v>81.7</v>
      </c>
      <c r="N18" s="258">
        <v>0</v>
      </c>
      <c r="O18" s="258">
        <v>0</v>
      </c>
      <c r="P18" s="258">
        <v>0</v>
      </c>
      <c r="Q18" s="164">
        <f t="shared" si="1"/>
        <v>170.7</v>
      </c>
      <c r="R18" s="253">
        <f t="shared" si="3"/>
        <v>14.225</v>
      </c>
      <c r="S18" s="246">
        <f t="shared" si="2"/>
        <v>-1.8965517241379359</v>
      </c>
    </row>
    <row r="19" spans="1:19" x14ac:dyDescent="0.25">
      <c r="A19" s="7">
        <v>13</v>
      </c>
      <c r="B19" s="4" t="s">
        <v>227</v>
      </c>
      <c r="C19" s="162">
        <v>14.7</v>
      </c>
      <c r="D19" s="254">
        <f t="shared" si="0"/>
        <v>3.6749999999999998</v>
      </c>
      <c r="E19" s="256">
        <v>50</v>
      </c>
      <c r="F19" s="256">
        <v>33</v>
      </c>
      <c r="G19" s="256">
        <v>0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0</v>
      </c>
      <c r="N19" s="258">
        <v>0</v>
      </c>
      <c r="O19" s="258">
        <v>0</v>
      </c>
      <c r="P19" s="258">
        <v>60</v>
      </c>
      <c r="Q19" s="164">
        <f t="shared" si="1"/>
        <v>143</v>
      </c>
      <c r="R19" s="253">
        <f t="shared" si="3"/>
        <v>11.916666666666666</v>
      </c>
      <c r="S19" s="246">
        <f t="shared" si="2"/>
        <v>224.26303854875283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75</v>
      </c>
      <c r="E20" s="256">
        <v>98.4</v>
      </c>
      <c r="F20" s="256">
        <v>130</v>
      </c>
      <c r="G20" s="256">
        <v>50</v>
      </c>
      <c r="H20" s="256">
        <v>130</v>
      </c>
      <c r="I20" s="256">
        <v>72.5</v>
      </c>
      <c r="J20" s="256">
        <v>140</v>
      </c>
      <c r="K20" s="258">
        <v>222</v>
      </c>
      <c r="L20" s="258">
        <v>50</v>
      </c>
      <c r="M20" s="258">
        <v>82.5</v>
      </c>
      <c r="N20" s="258">
        <v>100</v>
      </c>
      <c r="O20" s="258">
        <v>30</v>
      </c>
      <c r="P20" s="258">
        <v>198.4</v>
      </c>
      <c r="Q20" s="164">
        <f t="shared" si="1"/>
        <v>1303.8000000000002</v>
      </c>
      <c r="R20" s="253">
        <f t="shared" si="3"/>
        <v>108.65000000000002</v>
      </c>
      <c r="S20" s="246">
        <f t="shared" si="2"/>
        <v>44.866666666666703</v>
      </c>
    </row>
    <row r="21" spans="1:19" x14ac:dyDescent="0.25">
      <c r="A21" s="7">
        <v>15</v>
      </c>
      <c r="B21" s="4" t="s">
        <v>229</v>
      </c>
      <c r="C21" s="162">
        <v>150</v>
      </c>
      <c r="D21" s="8">
        <f t="shared" si="0"/>
        <v>37.5</v>
      </c>
      <c r="E21" s="256">
        <v>100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8">
        <v>100</v>
      </c>
      <c r="L21" s="258">
        <v>0</v>
      </c>
      <c r="M21" s="258">
        <v>0</v>
      </c>
      <c r="N21" s="258">
        <v>0</v>
      </c>
      <c r="O21" s="258">
        <v>100</v>
      </c>
      <c r="P21" s="258">
        <v>0</v>
      </c>
      <c r="Q21" s="164">
        <f t="shared" si="1"/>
        <v>300</v>
      </c>
      <c r="R21" s="253">
        <f t="shared" si="3"/>
        <v>25</v>
      </c>
      <c r="S21" s="246">
        <f t="shared" si="2"/>
        <v>-33.333333333333329</v>
      </c>
    </row>
    <row r="22" spans="1:19" x14ac:dyDescent="0.25">
      <c r="A22" s="7">
        <v>16</v>
      </c>
      <c r="B22" s="4" t="s">
        <v>25</v>
      </c>
      <c r="C22" s="162">
        <v>50</v>
      </c>
      <c r="D22" s="8">
        <f t="shared" si="0"/>
        <v>12.5</v>
      </c>
      <c r="E22" s="256">
        <v>0</v>
      </c>
      <c r="F22" s="256">
        <v>0</v>
      </c>
      <c r="G22" s="256">
        <v>0</v>
      </c>
      <c r="H22" s="256">
        <v>140</v>
      </c>
      <c r="I22" s="256">
        <v>0</v>
      </c>
      <c r="J22" s="256">
        <v>0</v>
      </c>
      <c r="K22" s="258">
        <v>0</v>
      </c>
      <c r="L22" s="258">
        <v>27.2</v>
      </c>
      <c r="M22" s="258">
        <v>0</v>
      </c>
      <c r="N22" s="258">
        <v>0</v>
      </c>
      <c r="O22" s="258">
        <v>140</v>
      </c>
      <c r="P22" s="258">
        <v>0</v>
      </c>
      <c r="Q22" s="164">
        <f t="shared" si="1"/>
        <v>307.2</v>
      </c>
      <c r="R22" s="253">
        <f t="shared" si="3"/>
        <v>25.599999999999998</v>
      </c>
      <c r="S22" s="246">
        <f t="shared" si="2"/>
        <v>104.80000000000001</v>
      </c>
    </row>
    <row r="23" spans="1:19" x14ac:dyDescent="0.25">
      <c r="A23" s="7">
        <v>17</v>
      </c>
      <c r="B23" s="4" t="s">
        <v>27</v>
      </c>
      <c r="C23" s="162">
        <v>9.8000000000000007</v>
      </c>
      <c r="D23" s="8">
        <f t="shared" si="0"/>
        <v>2.4500000000000002</v>
      </c>
      <c r="E23" s="256">
        <v>0</v>
      </c>
      <c r="F23" s="256">
        <v>30</v>
      </c>
      <c r="G23" s="256">
        <v>0</v>
      </c>
      <c r="H23" s="256">
        <v>0</v>
      </c>
      <c r="I23" s="256">
        <v>4</v>
      </c>
      <c r="J23" s="256">
        <v>30</v>
      </c>
      <c r="K23" s="258">
        <v>30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94</v>
      </c>
      <c r="R23" s="253">
        <f t="shared" si="3"/>
        <v>7.833333333333333</v>
      </c>
      <c r="S23" s="246">
        <f t="shared" si="2"/>
        <v>219.72789115646253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2.5</v>
      </c>
      <c r="E24" s="256">
        <v>0</v>
      </c>
      <c r="F24" s="256">
        <v>0</v>
      </c>
      <c r="G24" s="256">
        <v>0</v>
      </c>
      <c r="H24" s="256">
        <v>5</v>
      </c>
      <c r="I24" s="256">
        <v>25</v>
      </c>
      <c r="J24" s="256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5</v>
      </c>
      <c r="P24" s="258">
        <v>0</v>
      </c>
      <c r="Q24" s="164">
        <f t="shared" si="1"/>
        <v>35</v>
      </c>
      <c r="R24" s="161">
        <f t="shared" si="3"/>
        <v>2.9166666666666665</v>
      </c>
      <c r="S24" s="246">
        <f t="shared" si="2"/>
        <v>16.666666666666657</v>
      </c>
    </row>
    <row r="25" spans="1:19" x14ac:dyDescent="0.25">
      <c r="A25" s="7">
        <v>19</v>
      </c>
      <c r="B25" s="4" t="s">
        <v>28</v>
      </c>
      <c r="C25" s="162">
        <v>30</v>
      </c>
      <c r="D25" s="8">
        <f t="shared" si="0"/>
        <v>7.5</v>
      </c>
      <c r="E25" s="256">
        <v>10</v>
      </c>
      <c r="F25" s="256">
        <v>0</v>
      </c>
      <c r="G25" s="256">
        <v>15.25</v>
      </c>
      <c r="H25" s="256">
        <v>15</v>
      </c>
      <c r="I25" s="256">
        <v>10.25</v>
      </c>
      <c r="J25" s="256">
        <v>4</v>
      </c>
      <c r="K25" s="258">
        <v>27</v>
      </c>
      <c r="L25" s="258">
        <v>19</v>
      </c>
      <c r="M25" s="258">
        <v>9.4499999999999993</v>
      </c>
      <c r="N25" s="258">
        <v>17</v>
      </c>
      <c r="O25" s="258">
        <v>0</v>
      </c>
      <c r="P25" s="258">
        <v>10</v>
      </c>
      <c r="Q25" s="164">
        <f t="shared" si="1"/>
        <v>136.94999999999999</v>
      </c>
      <c r="R25" s="161">
        <f t="shared" si="3"/>
        <v>11.4125</v>
      </c>
      <c r="S25" s="246">
        <f t="shared" si="2"/>
        <v>52.166666666666657</v>
      </c>
    </row>
    <row r="26" spans="1:19" x14ac:dyDescent="0.25">
      <c r="A26" s="7">
        <v>20</v>
      </c>
      <c r="B26" s="4" t="s">
        <v>29</v>
      </c>
      <c r="C26" s="162">
        <v>15</v>
      </c>
      <c r="D26" s="8">
        <f t="shared" si="0"/>
        <v>3.75</v>
      </c>
      <c r="E26" s="256">
        <v>0</v>
      </c>
      <c r="F26" s="256">
        <v>5.88</v>
      </c>
      <c r="G26" s="256">
        <v>6</v>
      </c>
      <c r="H26" s="256">
        <v>4.2</v>
      </c>
      <c r="I26" s="256">
        <v>8</v>
      </c>
      <c r="J26" s="256">
        <v>0</v>
      </c>
      <c r="K26" s="258">
        <v>0</v>
      </c>
      <c r="L26" s="258">
        <v>0</v>
      </c>
      <c r="M26" s="258">
        <v>0</v>
      </c>
      <c r="N26" s="258">
        <v>6</v>
      </c>
      <c r="O26" s="258">
        <v>4.2</v>
      </c>
      <c r="P26" s="258">
        <v>0</v>
      </c>
      <c r="Q26" s="164">
        <f t="shared" si="1"/>
        <v>34.28</v>
      </c>
      <c r="R26" s="253">
        <f t="shared" si="3"/>
        <v>2.8566666666666669</v>
      </c>
      <c r="S26" s="246">
        <f t="shared" si="2"/>
        <v>-23.822222222222223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10</v>
      </c>
      <c r="E27" s="256">
        <v>0</v>
      </c>
      <c r="F27" s="256">
        <v>80</v>
      </c>
      <c r="G27" s="256">
        <v>0</v>
      </c>
      <c r="H27" s="256">
        <v>4</v>
      </c>
      <c r="I27" s="256">
        <v>0</v>
      </c>
      <c r="J27" s="256">
        <v>3.2</v>
      </c>
      <c r="K27" s="258">
        <v>10.8</v>
      </c>
      <c r="L27" s="258">
        <v>0</v>
      </c>
      <c r="M27" s="258">
        <v>25</v>
      </c>
      <c r="N27" s="258">
        <v>0</v>
      </c>
      <c r="O27" s="258">
        <v>4</v>
      </c>
      <c r="P27" s="258">
        <v>0</v>
      </c>
      <c r="Q27" s="164">
        <f t="shared" si="1"/>
        <v>127</v>
      </c>
      <c r="R27" s="253">
        <f t="shared" si="3"/>
        <v>10.583333333333334</v>
      </c>
      <c r="S27" s="246">
        <f t="shared" si="2"/>
        <v>5.8333333333333428</v>
      </c>
    </row>
    <row r="28" spans="1:19" x14ac:dyDescent="0.25">
      <c r="A28" s="5">
        <v>22</v>
      </c>
      <c r="B28" s="4" t="s">
        <v>30</v>
      </c>
      <c r="C28" s="162">
        <v>40</v>
      </c>
      <c r="D28" s="8">
        <f t="shared" si="0"/>
        <v>10</v>
      </c>
      <c r="E28" s="256">
        <v>21</v>
      </c>
      <c r="F28" s="256">
        <v>20</v>
      </c>
      <c r="G28" s="256">
        <v>20</v>
      </c>
      <c r="H28" s="256">
        <v>30</v>
      </c>
      <c r="I28" s="256">
        <v>20</v>
      </c>
      <c r="J28" s="256">
        <v>28</v>
      </c>
      <c r="K28" s="258">
        <v>28.1</v>
      </c>
      <c r="L28" s="258">
        <v>15</v>
      </c>
      <c r="M28" s="258">
        <v>20</v>
      </c>
      <c r="N28" s="258">
        <v>20</v>
      </c>
      <c r="O28" s="258">
        <v>25</v>
      </c>
      <c r="P28" s="258">
        <v>26</v>
      </c>
      <c r="Q28" s="164">
        <f t="shared" si="1"/>
        <v>273.10000000000002</v>
      </c>
      <c r="R28" s="253">
        <f t="shared" si="3"/>
        <v>22.758333333333336</v>
      </c>
      <c r="S28" s="246">
        <f t="shared" si="2"/>
        <v>127.58333333333334</v>
      </c>
    </row>
    <row r="29" spans="1:19" x14ac:dyDescent="0.25">
      <c r="A29" s="5">
        <v>23</v>
      </c>
      <c r="B29" s="4" t="s">
        <v>31</v>
      </c>
      <c r="C29" s="162">
        <v>10</v>
      </c>
      <c r="D29" s="8">
        <f t="shared" si="0"/>
        <v>2.5</v>
      </c>
      <c r="E29" s="256">
        <v>0</v>
      </c>
      <c r="F29" s="256">
        <v>0</v>
      </c>
      <c r="G29" s="256">
        <v>0</v>
      </c>
      <c r="H29" s="256">
        <v>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0</v>
      </c>
      <c r="R29" s="161">
        <f t="shared" si="3"/>
        <v>0</v>
      </c>
      <c r="S29" s="246">
        <f t="shared" si="2"/>
        <v>-100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0.1</v>
      </c>
      <c r="E30" s="256">
        <v>1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1</v>
      </c>
      <c r="M30" s="258">
        <v>0</v>
      </c>
      <c r="N30" s="258">
        <v>0</v>
      </c>
      <c r="O30" s="258">
        <v>1</v>
      </c>
      <c r="P30" s="258">
        <v>0</v>
      </c>
      <c r="Q30" s="164">
        <f t="shared" si="1"/>
        <v>3</v>
      </c>
      <c r="R30" s="161">
        <f t="shared" si="3"/>
        <v>0.25</v>
      </c>
      <c r="S30" s="246">
        <f t="shared" si="2"/>
        <v>150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0.3</v>
      </c>
      <c r="E31" s="256">
        <v>0</v>
      </c>
      <c r="F31" s="256">
        <v>4</v>
      </c>
      <c r="G31" s="256">
        <v>0</v>
      </c>
      <c r="H31" s="256">
        <v>4</v>
      </c>
      <c r="I31" s="256">
        <v>0</v>
      </c>
      <c r="J31" s="256">
        <v>4</v>
      </c>
      <c r="K31" s="258">
        <v>4</v>
      </c>
      <c r="L31" s="258">
        <v>0</v>
      </c>
      <c r="M31" s="258">
        <v>0</v>
      </c>
      <c r="N31" s="258">
        <v>4</v>
      </c>
      <c r="O31" s="258">
        <v>0</v>
      </c>
      <c r="P31" s="258">
        <v>4</v>
      </c>
      <c r="Q31" s="164">
        <f t="shared" si="1"/>
        <v>24</v>
      </c>
      <c r="R31" s="161">
        <f t="shared" si="3"/>
        <v>2</v>
      </c>
      <c r="S31" s="246">
        <f t="shared" si="2"/>
        <v>566.66666666666674</v>
      </c>
    </row>
    <row r="32" spans="1:19" x14ac:dyDescent="0.25">
      <c r="A32" s="159">
        <v>26</v>
      </c>
      <c r="B32" s="159" t="s">
        <v>230</v>
      </c>
      <c r="C32" s="168">
        <v>1</v>
      </c>
      <c r="D32" s="8">
        <f t="shared" si="0"/>
        <v>0.25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164">
        <f t="shared" si="1"/>
        <v>0</v>
      </c>
      <c r="R32" s="253">
        <f t="shared" si="3"/>
        <v>0</v>
      </c>
      <c r="S32" s="246">
        <f t="shared" si="2"/>
        <v>-100</v>
      </c>
    </row>
    <row r="33" spans="1:19" x14ac:dyDescent="0.25">
      <c r="A33" s="159">
        <v>27</v>
      </c>
      <c r="B33" s="159" t="s">
        <v>37</v>
      </c>
      <c r="C33" s="168">
        <v>5</v>
      </c>
      <c r="D33" s="8">
        <f t="shared" si="0"/>
        <v>1.25</v>
      </c>
      <c r="E33" s="256">
        <v>2</v>
      </c>
      <c r="F33" s="256">
        <v>1</v>
      </c>
      <c r="G33" s="256">
        <v>5</v>
      </c>
      <c r="H33" s="256">
        <v>1.41</v>
      </c>
      <c r="I33" s="256">
        <v>2</v>
      </c>
      <c r="J33" s="256">
        <v>1.6</v>
      </c>
      <c r="K33" s="258">
        <v>1.51</v>
      </c>
      <c r="L33" s="258">
        <v>6.2</v>
      </c>
      <c r="M33" s="258">
        <v>4</v>
      </c>
      <c r="N33" s="258">
        <v>6</v>
      </c>
      <c r="O33" s="258">
        <v>1.4</v>
      </c>
      <c r="P33" s="258">
        <v>2</v>
      </c>
      <c r="Q33" s="164">
        <f t="shared" si="1"/>
        <v>34.119999999999997</v>
      </c>
      <c r="R33" s="253">
        <f t="shared" si="3"/>
        <v>2.8433333333333333</v>
      </c>
      <c r="S33" s="246">
        <f t="shared" si="2"/>
        <v>127.46666666666664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J3" sqref="J3:N3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296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216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120</v>
      </c>
      <c r="D6" s="8">
        <f t="shared" ref="D6:D33" si="0">25*C6/100</f>
        <v>30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8">
        <v>0</v>
      </c>
      <c r="L6" s="258">
        <v>0</v>
      </c>
      <c r="M6" s="258">
        <v>0</v>
      </c>
      <c r="N6" s="258">
        <v>0</v>
      </c>
      <c r="O6" s="258">
        <v>0</v>
      </c>
      <c r="P6" s="258">
        <v>0</v>
      </c>
      <c r="Q6" s="164">
        <f t="shared" ref="Q6:Q33" si="1">SUM(E6:P6)</f>
        <v>0</v>
      </c>
      <c r="R6" s="161">
        <f>Q6/12</f>
        <v>0</v>
      </c>
      <c r="S6" s="246">
        <f t="shared" ref="S6:S33" si="2">R6*100/D6-100</f>
        <v>-100</v>
      </c>
    </row>
    <row r="7" spans="1:19" x14ac:dyDescent="0.25">
      <c r="A7" s="308"/>
      <c r="B7" s="4" t="s">
        <v>217</v>
      </c>
      <c r="C7" s="162">
        <v>200</v>
      </c>
      <c r="D7" s="8">
        <f t="shared" si="0"/>
        <v>50</v>
      </c>
      <c r="E7" s="256">
        <v>50</v>
      </c>
      <c r="F7" s="256">
        <v>50</v>
      </c>
      <c r="G7" s="256">
        <v>78</v>
      </c>
      <c r="H7" s="256">
        <v>55</v>
      </c>
      <c r="I7" s="256">
        <v>50</v>
      </c>
      <c r="J7" s="256">
        <v>53.2</v>
      </c>
      <c r="K7" s="258">
        <v>50</v>
      </c>
      <c r="L7" s="258">
        <v>50</v>
      </c>
      <c r="M7" s="258">
        <v>50</v>
      </c>
      <c r="N7" s="258">
        <v>78</v>
      </c>
      <c r="O7" s="258">
        <v>55</v>
      </c>
      <c r="P7" s="258">
        <v>50</v>
      </c>
      <c r="Q7" s="164">
        <f t="shared" si="1"/>
        <v>669.2</v>
      </c>
      <c r="R7" s="253">
        <f>Q7/12</f>
        <v>55.766666666666673</v>
      </c>
      <c r="S7" s="246">
        <f t="shared" si="2"/>
        <v>11.533333333333346</v>
      </c>
    </row>
    <row r="8" spans="1:19" x14ac:dyDescent="0.25">
      <c r="A8" s="5">
        <v>2</v>
      </c>
      <c r="B8" s="4" t="s">
        <v>36</v>
      </c>
      <c r="C8" s="162">
        <v>20</v>
      </c>
      <c r="D8" s="8">
        <f t="shared" si="0"/>
        <v>5</v>
      </c>
      <c r="E8" s="256">
        <v>0</v>
      </c>
      <c r="F8" s="256">
        <v>0</v>
      </c>
      <c r="G8" s="256">
        <v>0</v>
      </c>
      <c r="H8" s="256">
        <v>0</v>
      </c>
      <c r="I8" s="256">
        <v>12.5</v>
      </c>
      <c r="J8" s="256">
        <v>0</v>
      </c>
      <c r="K8" s="258">
        <v>0</v>
      </c>
      <c r="L8" s="258">
        <v>0</v>
      </c>
      <c r="M8" s="258">
        <v>4.2</v>
      </c>
      <c r="N8" s="258">
        <v>0</v>
      </c>
      <c r="O8" s="258">
        <v>0</v>
      </c>
      <c r="P8" s="258">
        <v>0</v>
      </c>
      <c r="Q8" s="164">
        <f t="shared" si="1"/>
        <v>16.7</v>
      </c>
      <c r="R8" s="253">
        <f t="shared" ref="R8:R33" si="3">Q8/12</f>
        <v>1.3916666666666666</v>
      </c>
      <c r="S8" s="246">
        <f t="shared" si="2"/>
        <v>-72.166666666666671</v>
      </c>
    </row>
    <row r="9" spans="1:19" x14ac:dyDescent="0.25">
      <c r="A9" s="5">
        <v>3</v>
      </c>
      <c r="B9" s="4" t="s">
        <v>218</v>
      </c>
      <c r="C9" s="162">
        <v>50</v>
      </c>
      <c r="D9" s="8">
        <f t="shared" si="0"/>
        <v>12.5</v>
      </c>
      <c r="E9" s="256">
        <v>44.4</v>
      </c>
      <c r="F9" s="256">
        <v>0</v>
      </c>
      <c r="G9" s="256">
        <v>0</v>
      </c>
      <c r="H9" s="256">
        <v>10</v>
      </c>
      <c r="I9" s="256">
        <v>0</v>
      </c>
      <c r="J9" s="256">
        <v>43.2</v>
      </c>
      <c r="K9" s="258">
        <v>37.799999999999997</v>
      </c>
      <c r="L9" s="258">
        <v>72</v>
      </c>
      <c r="M9" s="258">
        <v>0</v>
      </c>
      <c r="N9" s="258">
        <v>0</v>
      </c>
      <c r="O9" s="258">
        <v>10</v>
      </c>
      <c r="P9" s="258">
        <v>44.4</v>
      </c>
      <c r="Q9" s="164">
        <f t="shared" si="1"/>
        <v>261.79999999999995</v>
      </c>
      <c r="R9" s="253">
        <f t="shared" si="3"/>
        <v>21.816666666666663</v>
      </c>
      <c r="S9" s="246">
        <f t="shared" si="2"/>
        <v>74.533333333333275</v>
      </c>
    </row>
    <row r="10" spans="1:19" x14ac:dyDescent="0.25">
      <c r="A10" s="5">
        <v>4</v>
      </c>
      <c r="B10" s="6" t="s">
        <v>219</v>
      </c>
      <c r="C10" s="167">
        <v>20</v>
      </c>
      <c r="D10" s="8">
        <f t="shared" si="0"/>
        <v>5</v>
      </c>
      <c r="E10" s="256">
        <v>0</v>
      </c>
      <c r="F10" s="256">
        <v>0</v>
      </c>
      <c r="G10" s="256">
        <v>51</v>
      </c>
      <c r="H10" s="256">
        <v>0</v>
      </c>
      <c r="I10" s="256">
        <v>0</v>
      </c>
      <c r="J10" s="256">
        <v>0</v>
      </c>
      <c r="K10" s="258">
        <v>0</v>
      </c>
      <c r="L10" s="258">
        <v>0</v>
      </c>
      <c r="M10" s="258">
        <v>0</v>
      </c>
      <c r="N10" s="258">
        <v>68</v>
      </c>
      <c r="O10" s="258">
        <v>0</v>
      </c>
      <c r="P10" s="258">
        <v>0</v>
      </c>
      <c r="Q10" s="164">
        <f t="shared" si="1"/>
        <v>119</v>
      </c>
      <c r="R10" s="161">
        <f t="shared" si="3"/>
        <v>9.9166666666666661</v>
      </c>
      <c r="S10" s="246">
        <f t="shared" si="2"/>
        <v>98.333333333333314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47</v>
      </c>
      <c r="E11" s="256">
        <v>0</v>
      </c>
      <c r="F11" s="256">
        <v>0</v>
      </c>
      <c r="G11" s="256">
        <v>0</v>
      </c>
      <c r="H11" s="256">
        <v>0</v>
      </c>
      <c r="I11" s="256">
        <v>128</v>
      </c>
      <c r="J11" s="256">
        <v>0</v>
      </c>
      <c r="K11" s="258">
        <v>0</v>
      </c>
      <c r="L11" s="258">
        <v>0</v>
      </c>
      <c r="M11" s="258">
        <v>128</v>
      </c>
      <c r="N11" s="258">
        <v>0</v>
      </c>
      <c r="O11" s="258">
        <v>0</v>
      </c>
      <c r="P11" s="258">
        <v>0</v>
      </c>
      <c r="Q11" s="164">
        <f t="shared" si="1"/>
        <v>256</v>
      </c>
      <c r="R11" s="253">
        <f t="shared" si="3"/>
        <v>21.333333333333332</v>
      </c>
      <c r="S11" s="246">
        <f t="shared" si="2"/>
        <v>-54.60992907801419</v>
      </c>
    </row>
    <row r="12" spans="1:19" x14ac:dyDescent="0.25">
      <c r="A12" s="5">
        <v>6</v>
      </c>
      <c r="B12" s="4" t="s">
        <v>220</v>
      </c>
      <c r="C12" s="162">
        <v>320</v>
      </c>
      <c r="D12" s="8">
        <f t="shared" si="0"/>
        <v>80</v>
      </c>
      <c r="E12" s="256">
        <v>0</v>
      </c>
      <c r="F12" s="256">
        <v>0</v>
      </c>
      <c r="G12" s="256">
        <v>100</v>
      </c>
      <c r="H12" s="256">
        <v>0</v>
      </c>
      <c r="I12" s="256">
        <v>100</v>
      </c>
      <c r="J12" s="256">
        <v>0</v>
      </c>
      <c r="K12" s="258">
        <v>0</v>
      </c>
      <c r="L12" s="258">
        <v>0</v>
      </c>
      <c r="M12" s="258">
        <v>100</v>
      </c>
      <c r="N12" s="258">
        <v>0</v>
      </c>
      <c r="O12" s="258">
        <v>0</v>
      </c>
      <c r="P12" s="258">
        <v>0</v>
      </c>
      <c r="Q12" s="164">
        <f t="shared" si="1"/>
        <v>300</v>
      </c>
      <c r="R12" s="253">
        <f t="shared" si="3"/>
        <v>25</v>
      </c>
      <c r="S12" s="246">
        <f t="shared" si="2"/>
        <v>-68.75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46.25</v>
      </c>
      <c r="E13" s="256">
        <v>200</v>
      </c>
      <c r="F13" s="256">
        <v>200</v>
      </c>
      <c r="G13" s="256">
        <v>0</v>
      </c>
      <c r="H13" s="256">
        <v>150</v>
      </c>
      <c r="I13" s="256">
        <v>0</v>
      </c>
      <c r="J13" s="256">
        <v>224</v>
      </c>
      <c r="K13" s="258">
        <v>0</v>
      </c>
      <c r="L13" s="258">
        <v>200</v>
      </c>
      <c r="M13" s="258">
        <v>150</v>
      </c>
      <c r="N13" s="258">
        <v>0</v>
      </c>
      <c r="O13" s="258">
        <v>0</v>
      </c>
      <c r="P13" s="258">
        <v>200</v>
      </c>
      <c r="Q13" s="164">
        <f t="shared" si="1"/>
        <v>1324</v>
      </c>
      <c r="R13" s="253">
        <f t="shared" si="3"/>
        <v>110.33333333333333</v>
      </c>
      <c r="S13" s="246">
        <f t="shared" si="2"/>
        <v>138.55855855855853</v>
      </c>
    </row>
    <row r="14" spans="1:19" x14ac:dyDescent="0.25">
      <c r="A14" s="5">
        <v>8</v>
      </c>
      <c r="B14" s="4" t="s">
        <v>222</v>
      </c>
      <c r="C14" s="162">
        <v>20</v>
      </c>
      <c r="D14" s="8">
        <f t="shared" si="0"/>
        <v>5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8">
        <v>2.7</v>
      </c>
      <c r="L14" s="258">
        <v>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2.7</v>
      </c>
      <c r="R14" s="253">
        <f t="shared" si="3"/>
        <v>0.22500000000000001</v>
      </c>
      <c r="S14" s="246">
        <f t="shared" si="2"/>
        <v>-95.5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50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8">
        <v>0</v>
      </c>
      <c r="L15" s="258">
        <v>0</v>
      </c>
      <c r="M15" s="258">
        <v>0</v>
      </c>
      <c r="N15" s="258">
        <v>0</v>
      </c>
      <c r="O15" s="258">
        <v>0</v>
      </c>
      <c r="P15" s="258">
        <v>0</v>
      </c>
      <c r="Q15" s="164">
        <f t="shared" si="1"/>
        <v>0</v>
      </c>
      <c r="R15" s="253">
        <f t="shared" si="3"/>
        <v>0</v>
      </c>
      <c r="S15" s="246">
        <f t="shared" si="2"/>
        <v>-100</v>
      </c>
    </row>
    <row r="16" spans="1:19" x14ac:dyDescent="0.25">
      <c r="A16" s="7">
        <v>10</v>
      </c>
      <c r="B16" s="4" t="s">
        <v>224</v>
      </c>
      <c r="C16" s="162">
        <v>78</v>
      </c>
      <c r="D16" s="8">
        <f t="shared" si="0"/>
        <v>19.5</v>
      </c>
      <c r="E16" s="256">
        <v>0</v>
      </c>
      <c r="F16" s="256">
        <v>0</v>
      </c>
      <c r="G16" s="256">
        <v>74</v>
      </c>
      <c r="H16" s="256">
        <v>0</v>
      </c>
      <c r="I16" s="256">
        <v>0</v>
      </c>
      <c r="J16" s="256">
        <v>0</v>
      </c>
      <c r="K16" s="258">
        <v>0</v>
      </c>
      <c r="L16" s="258">
        <v>0</v>
      </c>
      <c r="M16" s="258">
        <v>0</v>
      </c>
      <c r="N16" s="258">
        <v>74</v>
      </c>
      <c r="O16" s="258">
        <v>0</v>
      </c>
      <c r="P16" s="258">
        <v>0</v>
      </c>
      <c r="Q16" s="164">
        <f t="shared" si="1"/>
        <v>148</v>
      </c>
      <c r="R16" s="253">
        <f t="shared" si="3"/>
        <v>12.333333333333334</v>
      </c>
      <c r="S16" s="246">
        <f t="shared" si="2"/>
        <v>-36.752136752136742</v>
      </c>
    </row>
    <row r="17" spans="1:19" x14ac:dyDescent="0.25">
      <c r="A17" s="7">
        <v>11</v>
      </c>
      <c r="B17" s="4" t="s">
        <v>225</v>
      </c>
      <c r="C17" s="162">
        <v>53</v>
      </c>
      <c r="D17" s="8">
        <f t="shared" si="0"/>
        <v>13.25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8">
        <v>0</v>
      </c>
      <c r="L17" s="258">
        <v>126</v>
      </c>
      <c r="M17" s="258">
        <v>0</v>
      </c>
      <c r="N17" s="258">
        <v>0</v>
      </c>
      <c r="O17" s="258">
        <v>0</v>
      </c>
      <c r="P17" s="258">
        <v>0</v>
      </c>
      <c r="Q17" s="164">
        <f t="shared" si="1"/>
        <v>126</v>
      </c>
      <c r="R17" s="253">
        <f t="shared" si="3"/>
        <v>10.5</v>
      </c>
      <c r="S17" s="246">
        <f t="shared" si="2"/>
        <v>-20.754716981132077</v>
      </c>
    </row>
    <row r="18" spans="1:19" x14ac:dyDescent="0.25">
      <c r="A18" s="7">
        <v>12</v>
      </c>
      <c r="B18" s="4" t="s">
        <v>226</v>
      </c>
      <c r="C18" s="162">
        <v>77</v>
      </c>
      <c r="D18" s="8">
        <f t="shared" si="0"/>
        <v>19.25</v>
      </c>
      <c r="E18" s="256">
        <v>0</v>
      </c>
      <c r="F18" s="256">
        <v>0</v>
      </c>
      <c r="G18" s="256">
        <v>0</v>
      </c>
      <c r="H18" s="256">
        <v>0</v>
      </c>
      <c r="I18" s="256">
        <v>89</v>
      </c>
      <c r="J18" s="256">
        <v>0</v>
      </c>
      <c r="K18" s="258">
        <v>0</v>
      </c>
      <c r="L18" s="258">
        <v>0</v>
      </c>
      <c r="M18" s="258">
        <v>81.7</v>
      </c>
      <c r="N18" s="258">
        <v>0</v>
      </c>
      <c r="O18" s="258">
        <v>0</v>
      </c>
      <c r="P18" s="258">
        <v>0</v>
      </c>
      <c r="Q18" s="164">
        <f t="shared" si="1"/>
        <v>170.7</v>
      </c>
      <c r="R18" s="253">
        <f t="shared" si="3"/>
        <v>14.225</v>
      </c>
      <c r="S18" s="246">
        <f t="shared" si="2"/>
        <v>-26.103896103896105</v>
      </c>
    </row>
    <row r="19" spans="1:19" x14ac:dyDescent="0.25">
      <c r="A19" s="7">
        <v>13</v>
      </c>
      <c r="B19" s="4" t="s">
        <v>227</v>
      </c>
      <c r="C19" s="162">
        <v>19.600000000000001</v>
      </c>
      <c r="D19" s="254">
        <f t="shared" si="0"/>
        <v>4.9000000000000004</v>
      </c>
      <c r="E19" s="256">
        <v>50</v>
      </c>
      <c r="F19" s="256">
        <v>33</v>
      </c>
      <c r="G19" s="256">
        <v>0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0</v>
      </c>
      <c r="N19" s="258">
        <v>0</v>
      </c>
      <c r="O19" s="258">
        <v>0</v>
      </c>
      <c r="P19" s="258">
        <v>60</v>
      </c>
      <c r="Q19" s="164">
        <f t="shared" si="1"/>
        <v>143</v>
      </c>
      <c r="R19" s="253">
        <f t="shared" si="3"/>
        <v>11.916666666666666</v>
      </c>
      <c r="S19" s="246">
        <f t="shared" si="2"/>
        <v>143.19727891156458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75</v>
      </c>
      <c r="E20" s="256">
        <v>98.4</v>
      </c>
      <c r="F20" s="256">
        <v>130</v>
      </c>
      <c r="G20" s="256">
        <v>50</v>
      </c>
      <c r="H20" s="256">
        <v>130</v>
      </c>
      <c r="I20" s="256">
        <v>72.5</v>
      </c>
      <c r="J20" s="256">
        <v>140</v>
      </c>
      <c r="K20" s="258">
        <v>222</v>
      </c>
      <c r="L20" s="258">
        <v>50</v>
      </c>
      <c r="M20" s="258">
        <v>82.5</v>
      </c>
      <c r="N20" s="258">
        <v>100</v>
      </c>
      <c r="O20" s="258">
        <v>30</v>
      </c>
      <c r="P20" s="258">
        <v>198.4</v>
      </c>
      <c r="Q20" s="164">
        <f t="shared" si="1"/>
        <v>1303.8000000000002</v>
      </c>
      <c r="R20" s="253">
        <f t="shared" si="3"/>
        <v>108.65000000000002</v>
      </c>
      <c r="S20" s="246">
        <f t="shared" si="2"/>
        <v>44.866666666666703</v>
      </c>
    </row>
    <row r="21" spans="1:19" x14ac:dyDescent="0.25">
      <c r="A21" s="7">
        <v>15</v>
      </c>
      <c r="B21" s="4" t="s">
        <v>229</v>
      </c>
      <c r="C21" s="162">
        <v>180</v>
      </c>
      <c r="D21" s="8">
        <f t="shared" si="0"/>
        <v>45</v>
      </c>
      <c r="E21" s="256">
        <v>100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8">
        <v>100</v>
      </c>
      <c r="L21" s="258">
        <v>0</v>
      </c>
      <c r="M21" s="258">
        <v>0</v>
      </c>
      <c r="N21" s="258">
        <v>0</v>
      </c>
      <c r="O21" s="258">
        <v>100</v>
      </c>
      <c r="P21" s="258">
        <v>0</v>
      </c>
      <c r="Q21" s="164">
        <f t="shared" si="1"/>
        <v>300</v>
      </c>
      <c r="R21" s="253">
        <f t="shared" si="3"/>
        <v>25</v>
      </c>
      <c r="S21" s="246">
        <f t="shared" si="2"/>
        <v>-44.444444444444443</v>
      </c>
    </row>
    <row r="22" spans="1:19" x14ac:dyDescent="0.25">
      <c r="A22" s="7">
        <v>16</v>
      </c>
      <c r="B22" s="4" t="s">
        <v>25</v>
      </c>
      <c r="C22" s="162">
        <v>60</v>
      </c>
      <c r="D22" s="8">
        <f t="shared" si="0"/>
        <v>15</v>
      </c>
      <c r="E22" s="256">
        <v>0</v>
      </c>
      <c r="F22" s="256">
        <v>0</v>
      </c>
      <c r="G22" s="256">
        <v>0</v>
      </c>
      <c r="H22" s="256">
        <v>140</v>
      </c>
      <c r="I22" s="256">
        <v>0</v>
      </c>
      <c r="J22" s="256">
        <v>0</v>
      </c>
      <c r="K22" s="258">
        <v>0</v>
      </c>
      <c r="L22" s="258">
        <v>27.2</v>
      </c>
      <c r="M22" s="258">
        <v>0</v>
      </c>
      <c r="N22" s="258">
        <v>0</v>
      </c>
      <c r="O22" s="258">
        <v>140</v>
      </c>
      <c r="P22" s="258">
        <v>0</v>
      </c>
      <c r="Q22" s="164">
        <f t="shared" si="1"/>
        <v>307.2</v>
      </c>
      <c r="R22" s="253">
        <f t="shared" si="3"/>
        <v>25.599999999999998</v>
      </c>
      <c r="S22" s="246">
        <f t="shared" si="2"/>
        <v>70.666666666666657</v>
      </c>
    </row>
    <row r="23" spans="1:19" x14ac:dyDescent="0.25">
      <c r="A23" s="7">
        <v>17</v>
      </c>
      <c r="B23" s="4" t="s">
        <v>27</v>
      </c>
      <c r="C23" s="162">
        <v>11.8</v>
      </c>
      <c r="D23" s="8">
        <f t="shared" si="0"/>
        <v>2.95</v>
      </c>
      <c r="E23" s="256">
        <v>0</v>
      </c>
      <c r="F23" s="256">
        <v>30</v>
      </c>
      <c r="G23" s="256">
        <v>0</v>
      </c>
      <c r="H23" s="256">
        <v>0</v>
      </c>
      <c r="I23" s="256">
        <v>4</v>
      </c>
      <c r="J23" s="256">
        <v>30</v>
      </c>
      <c r="K23" s="258">
        <v>30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94</v>
      </c>
      <c r="R23" s="253">
        <f t="shared" si="3"/>
        <v>7.833333333333333</v>
      </c>
      <c r="S23" s="246">
        <f t="shared" si="2"/>
        <v>165.53672316384177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2.5</v>
      </c>
      <c r="E24" s="256">
        <v>0</v>
      </c>
      <c r="F24" s="256">
        <v>0</v>
      </c>
      <c r="G24" s="256">
        <v>0</v>
      </c>
      <c r="H24" s="256">
        <v>5</v>
      </c>
      <c r="I24" s="256">
        <v>25</v>
      </c>
      <c r="J24" s="256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5</v>
      </c>
      <c r="P24" s="258">
        <v>0</v>
      </c>
      <c r="Q24" s="164">
        <f t="shared" si="1"/>
        <v>35</v>
      </c>
      <c r="R24" s="161">
        <f t="shared" si="3"/>
        <v>2.9166666666666665</v>
      </c>
      <c r="S24" s="246">
        <f t="shared" si="2"/>
        <v>16.666666666666657</v>
      </c>
    </row>
    <row r="25" spans="1:19" x14ac:dyDescent="0.25">
      <c r="A25" s="7">
        <v>19</v>
      </c>
      <c r="B25" s="4" t="s">
        <v>28</v>
      </c>
      <c r="C25" s="162">
        <v>35</v>
      </c>
      <c r="D25" s="8">
        <f t="shared" si="0"/>
        <v>8.75</v>
      </c>
      <c r="E25" s="256">
        <v>10</v>
      </c>
      <c r="F25" s="256">
        <v>0</v>
      </c>
      <c r="G25" s="256">
        <v>15.25</v>
      </c>
      <c r="H25" s="256">
        <v>15</v>
      </c>
      <c r="I25" s="256">
        <v>10.25</v>
      </c>
      <c r="J25" s="256">
        <v>4</v>
      </c>
      <c r="K25" s="258">
        <v>27</v>
      </c>
      <c r="L25" s="258">
        <v>19</v>
      </c>
      <c r="M25" s="258">
        <v>9.4499999999999993</v>
      </c>
      <c r="N25" s="258">
        <v>17</v>
      </c>
      <c r="O25" s="258">
        <v>0</v>
      </c>
      <c r="P25" s="258">
        <v>10</v>
      </c>
      <c r="Q25" s="164">
        <f t="shared" si="1"/>
        <v>136.94999999999999</v>
      </c>
      <c r="R25" s="161">
        <f t="shared" si="3"/>
        <v>11.4125</v>
      </c>
      <c r="S25" s="246">
        <f t="shared" si="2"/>
        <v>30.428571428571416</v>
      </c>
    </row>
    <row r="26" spans="1:19" x14ac:dyDescent="0.25">
      <c r="A26" s="7">
        <v>20</v>
      </c>
      <c r="B26" s="4" t="s">
        <v>29</v>
      </c>
      <c r="C26" s="162">
        <v>18</v>
      </c>
      <c r="D26" s="8">
        <f t="shared" si="0"/>
        <v>4.5</v>
      </c>
      <c r="E26" s="256">
        <v>0</v>
      </c>
      <c r="F26" s="256">
        <v>5.88</v>
      </c>
      <c r="G26" s="256">
        <v>6</v>
      </c>
      <c r="H26" s="256">
        <v>4.2</v>
      </c>
      <c r="I26" s="256">
        <v>8</v>
      </c>
      <c r="J26" s="256">
        <v>0</v>
      </c>
      <c r="K26" s="258">
        <v>0</v>
      </c>
      <c r="L26" s="258">
        <v>0</v>
      </c>
      <c r="M26" s="258">
        <v>0</v>
      </c>
      <c r="N26" s="258">
        <v>6</v>
      </c>
      <c r="O26" s="258">
        <v>4.2</v>
      </c>
      <c r="P26" s="258">
        <v>0</v>
      </c>
      <c r="Q26" s="164">
        <f t="shared" si="1"/>
        <v>34.28</v>
      </c>
      <c r="R26" s="253">
        <f t="shared" si="3"/>
        <v>2.8566666666666669</v>
      </c>
      <c r="S26" s="246">
        <f t="shared" si="2"/>
        <v>-36.518518518518512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10</v>
      </c>
      <c r="E27" s="256">
        <v>0</v>
      </c>
      <c r="F27" s="256">
        <v>80</v>
      </c>
      <c r="G27" s="256">
        <v>0</v>
      </c>
      <c r="H27" s="256">
        <v>4</v>
      </c>
      <c r="I27" s="256">
        <v>0</v>
      </c>
      <c r="J27" s="256">
        <v>3.2</v>
      </c>
      <c r="K27" s="258">
        <v>10.8</v>
      </c>
      <c r="L27" s="258">
        <v>0</v>
      </c>
      <c r="M27" s="258">
        <v>25</v>
      </c>
      <c r="N27" s="258">
        <v>0</v>
      </c>
      <c r="O27" s="258">
        <v>4</v>
      </c>
      <c r="P27" s="258">
        <v>0</v>
      </c>
      <c r="Q27" s="164">
        <f t="shared" si="1"/>
        <v>127</v>
      </c>
      <c r="R27" s="253">
        <f t="shared" si="3"/>
        <v>10.583333333333334</v>
      </c>
      <c r="S27" s="246">
        <f t="shared" si="2"/>
        <v>5.8333333333333428</v>
      </c>
    </row>
    <row r="28" spans="1:19" x14ac:dyDescent="0.25">
      <c r="A28" s="5">
        <v>22</v>
      </c>
      <c r="B28" s="4" t="s">
        <v>30</v>
      </c>
      <c r="C28" s="162">
        <v>45</v>
      </c>
      <c r="D28" s="8">
        <f t="shared" si="0"/>
        <v>11.25</v>
      </c>
      <c r="E28" s="256">
        <v>21</v>
      </c>
      <c r="F28" s="256">
        <v>20</v>
      </c>
      <c r="G28" s="256">
        <v>20</v>
      </c>
      <c r="H28" s="256">
        <v>30</v>
      </c>
      <c r="I28" s="256">
        <v>20</v>
      </c>
      <c r="J28" s="256">
        <v>28</v>
      </c>
      <c r="K28" s="258">
        <v>28.1</v>
      </c>
      <c r="L28" s="258">
        <v>15</v>
      </c>
      <c r="M28" s="258">
        <v>20</v>
      </c>
      <c r="N28" s="258">
        <v>20</v>
      </c>
      <c r="O28" s="258">
        <v>25</v>
      </c>
      <c r="P28" s="258">
        <v>26</v>
      </c>
      <c r="Q28" s="164">
        <f t="shared" si="1"/>
        <v>273.10000000000002</v>
      </c>
      <c r="R28" s="253">
        <f t="shared" si="3"/>
        <v>22.758333333333336</v>
      </c>
      <c r="S28" s="246">
        <f t="shared" si="2"/>
        <v>102.2962962962963</v>
      </c>
    </row>
    <row r="29" spans="1:19" x14ac:dyDescent="0.25">
      <c r="A29" s="5">
        <v>23</v>
      </c>
      <c r="B29" s="4" t="s">
        <v>31</v>
      </c>
      <c r="C29" s="162">
        <v>15</v>
      </c>
      <c r="D29" s="8">
        <f t="shared" si="0"/>
        <v>3.75</v>
      </c>
      <c r="E29" s="256">
        <v>0</v>
      </c>
      <c r="F29" s="256">
        <v>0</v>
      </c>
      <c r="G29" s="256">
        <v>0</v>
      </c>
      <c r="H29" s="256">
        <v>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0</v>
      </c>
      <c r="R29" s="161">
        <f t="shared" si="3"/>
        <v>0</v>
      </c>
      <c r="S29" s="246">
        <f t="shared" si="2"/>
        <v>-100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0.1</v>
      </c>
      <c r="E30" s="256">
        <v>1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1</v>
      </c>
      <c r="M30" s="258">
        <v>0</v>
      </c>
      <c r="N30" s="258">
        <v>0</v>
      </c>
      <c r="O30" s="258">
        <v>1</v>
      </c>
      <c r="P30" s="258">
        <v>0</v>
      </c>
      <c r="Q30" s="164">
        <f t="shared" si="1"/>
        <v>3</v>
      </c>
      <c r="R30" s="161">
        <f t="shared" si="3"/>
        <v>0.25</v>
      </c>
      <c r="S30" s="246">
        <f t="shared" si="2"/>
        <v>150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0.3</v>
      </c>
      <c r="E31" s="256">
        <v>0</v>
      </c>
      <c r="F31" s="256">
        <v>4</v>
      </c>
      <c r="G31" s="256">
        <v>0</v>
      </c>
      <c r="H31" s="256">
        <v>4</v>
      </c>
      <c r="I31" s="256">
        <v>0</v>
      </c>
      <c r="J31" s="256">
        <v>4</v>
      </c>
      <c r="K31" s="258">
        <v>4</v>
      </c>
      <c r="L31" s="258">
        <v>0</v>
      </c>
      <c r="M31" s="258">
        <v>0</v>
      </c>
      <c r="N31" s="258">
        <v>4</v>
      </c>
      <c r="O31" s="258">
        <v>0</v>
      </c>
      <c r="P31" s="258">
        <v>4</v>
      </c>
      <c r="Q31" s="164">
        <f t="shared" si="1"/>
        <v>24</v>
      </c>
      <c r="R31" s="161">
        <f t="shared" si="3"/>
        <v>2</v>
      </c>
      <c r="S31" s="246">
        <f t="shared" si="2"/>
        <v>566.66666666666674</v>
      </c>
    </row>
    <row r="32" spans="1:19" x14ac:dyDescent="0.25">
      <c r="A32" s="159">
        <v>26</v>
      </c>
      <c r="B32" s="159" t="s">
        <v>230</v>
      </c>
      <c r="C32" s="168">
        <v>2</v>
      </c>
      <c r="D32" s="8">
        <f t="shared" si="0"/>
        <v>0.5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164">
        <f t="shared" si="1"/>
        <v>0</v>
      </c>
      <c r="R32" s="253">
        <f t="shared" si="3"/>
        <v>0</v>
      </c>
      <c r="S32" s="246">
        <f t="shared" si="2"/>
        <v>-100</v>
      </c>
    </row>
    <row r="33" spans="1:19" x14ac:dyDescent="0.25">
      <c r="A33" s="159">
        <v>27</v>
      </c>
      <c r="B33" s="159" t="s">
        <v>37</v>
      </c>
      <c r="C33" s="168">
        <v>7</v>
      </c>
      <c r="D33" s="8">
        <f t="shared" si="0"/>
        <v>1.75</v>
      </c>
      <c r="E33" s="256">
        <v>2</v>
      </c>
      <c r="F33" s="256">
        <v>1</v>
      </c>
      <c r="G33" s="256">
        <v>5</v>
      </c>
      <c r="H33" s="256">
        <v>1.41</v>
      </c>
      <c r="I33" s="256">
        <v>2</v>
      </c>
      <c r="J33" s="256">
        <v>1.6</v>
      </c>
      <c r="K33" s="258">
        <v>1.51</v>
      </c>
      <c r="L33" s="258">
        <v>6.2</v>
      </c>
      <c r="M33" s="258">
        <v>4</v>
      </c>
      <c r="N33" s="258">
        <v>6</v>
      </c>
      <c r="O33" s="258">
        <v>1.4</v>
      </c>
      <c r="P33" s="258">
        <v>2</v>
      </c>
      <c r="Q33" s="164">
        <f t="shared" si="1"/>
        <v>34.119999999999997</v>
      </c>
      <c r="R33" s="253">
        <f t="shared" si="3"/>
        <v>2.8433333333333333</v>
      </c>
      <c r="S33" s="246">
        <f t="shared" si="2"/>
        <v>62.476190476190453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opLeftCell="A5" workbookViewId="0">
      <selection activeCell="G10" sqref="G10"/>
    </sheetView>
  </sheetViews>
  <sheetFormatPr defaultRowHeight="15" x14ac:dyDescent="0.25"/>
  <cols>
    <col min="1" max="1" width="4.85546875" customWidth="1"/>
    <col min="2" max="2" width="22.5703125" customWidth="1"/>
    <col min="3" max="3" width="10" customWidth="1"/>
    <col min="4" max="4" width="7.5703125" customWidth="1"/>
    <col min="5" max="5" width="5.5703125" customWidth="1"/>
    <col min="6" max="6" width="5.85546875" customWidth="1"/>
    <col min="7" max="7" width="5.42578125" customWidth="1"/>
    <col min="8" max="8" width="5.5703125" customWidth="1"/>
    <col min="9" max="10" width="6" customWidth="1"/>
    <col min="11" max="11" width="5.85546875" customWidth="1"/>
    <col min="12" max="12" width="6" customWidth="1"/>
    <col min="13" max="13" width="5.5703125" customWidth="1"/>
    <col min="14" max="14" width="6.140625" customWidth="1"/>
    <col min="15" max="15" width="6.42578125" customWidth="1"/>
    <col min="16" max="16" width="6.140625" customWidth="1"/>
    <col min="17" max="17" width="6.5703125" customWidth="1"/>
    <col min="18" max="18" width="6.140625" customWidth="1"/>
    <col min="19" max="19" width="7.42578125" customWidth="1"/>
  </cols>
  <sheetData>
    <row r="2" spans="1:19" ht="20.25" x14ac:dyDescent="0.3">
      <c r="B2" s="303" t="s">
        <v>234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9" ht="21" x14ac:dyDescent="0.35">
      <c r="B3" s="3"/>
      <c r="C3" s="3"/>
      <c r="D3" s="3"/>
      <c r="E3" s="3"/>
      <c r="F3" s="3"/>
      <c r="G3" s="3"/>
      <c r="H3" s="3"/>
      <c r="I3" s="3"/>
      <c r="J3" s="304"/>
      <c r="K3" s="304"/>
      <c r="L3" s="304"/>
      <c r="M3" s="304"/>
      <c r="N3" s="304"/>
      <c r="O3" s="318"/>
      <c r="P3" s="318"/>
      <c r="Q3" s="318"/>
      <c r="R3" s="318"/>
    </row>
    <row r="4" spans="1:19" ht="30.75" customHeight="1" x14ac:dyDescent="0.25">
      <c r="A4" s="309" t="s">
        <v>10</v>
      </c>
      <c r="B4" s="311" t="s">
        <v>235</v>
      </c>
      <c r="C4" s="166" t="s">
        <v>233</v>
      </c>
      <c r="D4" s="313" t="s">
        <v>297</v>
      </c>
      <c r="E4" s="315" t="s">
        <v>23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305" t="s">
        <v>232</v>
      </c>
    </row>
    <row r="5" spans="1:19" ht="47.25" customHeight="1" x14ac:dyDescent="0.25">
      <c r="A5" s="310"/>
      <c r="B5" s="312"/>
      <c r="C5" s="165"/>
      <c r="D5" s="314"/>
      <c r="E5" s="255" t="s">
        <v>11</v>
      </c>
      <c r="F5" s="255" t="s">
        <v>12</v>
      </c>
      <c r="G5" s="255" t="s">
        <v>22</v>
      </c>
      <c r="H5" s="255" t="s">
        <v>13</v>
      </c>
      <c r="I5" s="255" t="s">
        <v>14</v>
      </c>
      <c r="J5" s="255" t="s">
        <v>15</v>
      </c>
      <c r="K5" s="257" t="s">
        <v>16</v>
      </c>
      <c r="L5" s="257" t="s">
        <v>17</v>
      </c>
      <c r="M5" s="257" t="s">
        <v>18</v>
      </c>
      <c r="N5" s="257" t="s">
        <v>19</v>
      </c>
      <c r="O5" s="257" t="s">
        <v>20</v>
      </c>
      <c r="P5" s="257" t="s">
        <v>21</v>
      </c>
      <c r="Q5" s="163" t="s">
        <v>305</v>
      </c>
      <c r="R5" s="160" t="s">
        <v>24</v>
      </c>
      <c r="S5" s="306"/>
    </row>
    <row r="6" spans="1:19" x14ac:dyDescent="0.25">
      <c r="A6" s="307">
        <v>1</v>
      </c>
      <c r="B6" s="4" t="s">
        <v>34</v>
      </c>
      <c r="C6" s="162">
        <v>80</v>
      </c>
      <c r="D6" s="8">
        <f t="shared" ref="D6:D33" si="0">35*C6/100</f>
        <v>28</v>
      </c>
      <c r="E6" s="256">
        <v>60</v>
      </c>
      <c r="F6" s="256">
        <v>60</v>
      </c>
      <c r="G6" s="256">
        <v>60</v>
      </c>
      <c r="H6" s="256">
        <v>60</v>
      </c>
      <c r="I6" s="256">
        <v>60</v>
      </c>
      <c r="J6" s="256">
        <v>0</v>
      </c>
      <c r="K6" s="258">
        <v>60</v>
      </c>
      <c r="L6" s="258">
        <v>60</v>
      </c>
      <c r="M6" s="258">
        <v>60</v>
      </c>
      <c r="N6" s="258">
        <v>60</v>
      </c>
      <c r="O6" s="258">
        <v>60</v>
      </c>
      <c r="P6" s="258">
        <v>0</v>
      </c>
      <c r="Q6" s="164">
        <f t="shared" ref="Q6:Q33" si="1">SUM(E6:P6)</f>
        <v>600</v>
      </c>
      <c r="R6" s="161">
        <f t="shared" ref="R6:R33" si="2">Q6/10</f>
        <v>60</v>
      </c>
      <c r="S6" s="246">
        <f t="shared" ref="S6:S33" si="3">R6*100/D6-100</f>
        <v>114.28571428571428</v>
      </c>
    </row>
    <row r="7" spans="1:19" x14ac:dyDescent="0.25">
      <c r="A7" s="308"/>
      <c r="B7" s="4" t="s">
        <v>217</v>
      </c>
      <c r="C7" s="162">
        <v>150</v>
      </c>
      <c r="D7" s="8">
        <f t="shared" si="0"/>
        <v>52.5</v>
      </c>
      <c r="E7" s="256">
        <v>0</v>
      </c>
      <c r="F7" s="256">
        <v>0</v>
      </c>
      <c r="G7" s="256">
        <v>10</v>
      </c>
      <c r="H7" s="256">
        <v>0</v>
      </c>
      <c r="I7" s="256">
        <v>0</v>
      </c>
      <c r="J7" s="256">
        <v>0</v>
      </c>
      <c r="K7" s="258">
        <v>0</v>
      </c>
      <c r="L7" s="258">
        <v>0</v>
      </c>
      <c r="M7" s="258">
        <v>10</v>
      </c>
      <c r="N7" s="258">
        <v>10</v>
      </c>
      <c r="O7" s="258">
        <v>0</v>
      </c>
      <c r="P7" s="258">
        <v>0</v>
      </c>
      <c r="Q7" s="164">
        <f t="shared" si="1"/>
        <v>30</v>
      </c>
      <c r="R7" s="253">
        <f t="shared" si="2"/>
        <v>3</v>
      </c>
      <c r="S7" s="246">
        <f t="shared" si="3"/>
        <v>-94.285714285714292</v>
      </c>
    </row>
    <row r="8" spans="1:19" x14ac:dyDescent="0.25">
      <c r="A8" s="5">
        <v>2</v>
      </c>
      <c r="B8" s="4" t="s">
        <v>36</v>
      </c>
      <c r="C8" s="162">
        <v>15</v>
      </c>
      <c r="D8" s="8">
        <f t="shared" si="0"/>
        <v>5.25</v>
      </c>
      <c r="E8" s="256">
        <v>4</v>
      </c>
      <c r="F8" s="256">
        <v>5</v>
      </c>
      <c r="G8" s="256">
        <v>0</v>
      </c>
      <c r="H8" s="256">
        <v>0</v>
      </c>
      <c r="I8" s="256">
        <v>0</v>
      </c>
      <c r="J8" s="256">
        <v>0</v>
      </c>
      <c r="K8" s="258">
        <v>2.4</v>
      </c>
      <c r="L8" s="258">
        <v>7</v>
      </c>
      <c r="M8" s="258">
        <v>0</v>
      </c>
      <c r="N8" s="258">
        <v>2.25</v>
      </c>
      <c r="O8" s="258">
        <v>4</v>
      </c>
      <c r="P8" s="258">
        <v>0</v>
      </c>
      <c r="Q8" s="164">
        <f t="shared" si="1"/>
        <v>24.65</v>
      </c>
      <c r="R8" s="253">
        <f t="shared" si="2"/>
        <v>2.4649999999999999</v>
      </c>
      <c r="S8" s="246">
        <f t="shared" si="3"/>
        <v>-53.047619047619051</v>
      </c>
    </row>
    <row r="9" spans="1:19" x14ac:dyDescent="0.25">
      <c r="A9" s="5">
        <v>3</v>
      </c>
      <c r="B9" s="4" t="s">
        <v>218</v>
      </c>
      <c r="C9" s="162">
        <v>45</v>
      </c>
      <c r="D9" s="8">
        <f t="shared" si="0"/>
        <v>15.75</v>
      </c>
      <c r="E9" s="256">
        <v>112.2</v>
      </c>
      <c r="F9" s="256">
        <v>0</v>
      </c>
      <c r="G9" s="256">
        <v>0</v>
      </c>
      <c r="H9" s="256">
        <v>15</v>
      </c>
      <c r="I9" s="256">
        <v>68</v>
      </c>
      <c r="J9" s="256">
        <v>0</v>
      </c>
      <c r="K9" s="258">
        <v>0</v>
      </c>
      <c r="L9" s="258">
        <v>74.2</v>
      </c>
      <c r="M9" s="258">
        <v>5</v>
      </c>
      <c r="N9" s="258">
        <v>72</v>
      </c>
      <c r="O9" s="258">
        <v>0</v>
      </c>
      <c r="P9" s="258">
        <v>0</v>
      </c>
      <c r="Q9" s="164">
        <f t="shared" si="1"/>
        <v>346.4</v>
      </c>
      <c r="R9" s="253">
        <f t="shared" si="2"/>
        <v>34.64</v>
      </c>
      <c r="S9" s="246">
        <f t="shared" si="3"/>
        <v>119.93650793650792</v>
      </c>
    </row>
    <row r="10" spans="1:19" x14ac:dyDescent="0.25">
      <c r="A10" s="5">
        <v>4</v>
      </c>
      <c r="B10" s="6" t="s">
        <v>219</v>
      </c>
      <c r="C10" s="167">
        <v>15</v>
      </c>
      <c r="D10" s="8">
        <f t="shared" si="0"/>
        <v>5.25</v>
      </c>
      <c r="E10" s="256">
        <v>0</v>
      </c>
      <c r="F10" s="256">
        <v>0</v>
      </c>
      <c r="G10" s="256">
        <v>0</v>
      </c>
      <c r="H10" s="256">
        <v>0</v>
      </c>
      <c r="I10" s="256">
        <v>10</v>
      </c>
      <c r="J10" s="256">
        <v>0</v>
      </c>
      <c r="K10" s="258">
        <v>0</v>
      </c>
      <c r="L10" s="258">
        <v>0</v>
      </c>
      <c r="M10" s="258">
        <v>0</v>
      </c>
      <c r="N10" s="258">
        <v>20</v>
      </c>
      <c r="O10" s="258">
        <v>0</v>
      </c>
      <c r="P10" s="258">
        <v>0</v>
      </c>
      <c r="Q10" s="164">
        <f t="shared" si="1"/>
        <v>30</v>
      </c>
      <c r="R10" s="161">
        <f t="shared" si="2"/>
        <v>3</v>
      </c>
      <c r="S10" s="246">
        <f t="shared" si="3"/>
        <v>-42.857142857142854</v>
      </c>
    </row>
    <row r="11" spans="1:19" x14ac:dyDescent="0.25">
      <c r="A11" s="5">
        <v>5</v>
      </c>
      <c r="B11" s="4" t="s">
        <v>85</v>
      </c>
      <c r="C11" s="162">
        <v>188</v>
      </c>
      <c r="D11" s="8">
        <f t="shared" si="0"/>
        <v>65.8</v>
      </c>
      <c r="E11" s="256">
        <v>50</v>
      </c>
      <c r="F11" s="256">
        <v>200</v>
      </c>
      <c r="G11" s="256">
        <v>130.5</v>
      </c>
      <c r="H11" s="256">
        <v>120</v>
      </c>
      <c r="I11" s="256">
        <v>118.5</v>
      </c>
      <c r="J11" s="256">
        <v>0</v>
      </c>
      <c r="K11" s="258">
        <v>113</v>
      </c>
      <c r="L11" s="258">
        <v>25</v>
      </c>
      <c r="M11" s="258">
        <v>185.5</v>
      </c>
      <c r="N11" s="258">
        <v>0</v>
      </c>
      <c r="O11" s="258">
        <v>196</v>
      </c>
      <c r="P11" s="258">
        <v>0</v>
      </c>
      <c r="Q11" s="164">
        <f t="shared" si="1"/>
        <v>1138.5</v>
      </c>
      <c r="R11" s="253">
        <f t="shared" si="2"/>
        <v>113.85</v>
      </c>
      <c r="S11" s="246">
        <f t="shared" si="3"/>
        <v>73.0243161094225</v>
      </c>
    </row>
    <row r="12" spans="1:19" x14ac:dyDescent="0.25">
      <c r="A12" s="5">
        <v>6</v>
      </c>
      <c r="B12" s="4" t="s">
        <v>220</v>
      </c>
      <c r="C12" s="162">
        <v>280</v>
      </c>
      <c r="D12" s="8">
        <f t="shared" si="0"/>
        <v>98</v>
      </c>
      <c r="E12" s="256">
        <v>138</v>
      </c>
      <c r="F12" s="256">
        <v>164.5</v>
      </c>
      <c r="G12" s="256">
        <v>195.4</v>
      </c>
      <c r="H12" s="256">
        <v>12</v>
      </c>
      <c r="I12" s="256">
        <v>90</v>
      </c>
      <c r="J12" s="256">
        <v>0</v>
      </c>
      <c r="K12" s="258">
        <v>361</v>
      </c>
      <c r="L12" s="258">
        <v>103</v>
      </c>
      <c r="M12" s="258">
        <v>155</v>
      </c>
      <c r="N12" s="258">
        <v>155</v>
      </c>
      <c r="O12" s="258">
        <v>166</v>
      </c>
      <c r="P12" s="258">
        <v>0</v>
      </c>
      <c r="Q12" s="164">
        <f t="shared" si="1"/>
        <v>1539.9</v>
      </c>
      <c r="R12" s="253">
        <f t="shared" si="2"/>
        <v>153.99</v>
      </c>
      <c r="S12" s="246">
        <f t="shared" si="3"/>
        <v>57.132653061224488</v>
      </c>
    </row>
    <row r="13" spans="1:19" x14ac:dyDescent="0.25">
      <c r="A13" s="5">
        <v>7</v>
      </c>
      <c r="B13" s="4" t="s">
        <v>221</v>
      </c>
      <c r="C13" s="162">
        <v>185</v>
      </c>
      <c r="D13" s="8">
        <f t="shared" si="0"/>
        <v>64.75</v>
      </c>
      <c r="E13" s="256">
        <v>0</v>
      </c>
      <c r="F13" s="256">
        <v>40</v>
      </c>
      <c r="G13" s="256">
        <v>0</v>
      </c>
      <c r="H13" s="256">
        <v>0</v>
      </c>
      <c r="I13" s="256">
        <v>200</v>
      </c>
      <c r="J13" s="256">
        <v>0</v>
      </c>
      <c r="K13" s="258">
        <v>200</v>
      </c>
      <c r="L13" s="258">
        <v>0</v>
      </c>
      <c r="M13" s="258">
        <v>40</v>
      </c>
      <c r="N13" s="258">
        <v>200</v>
      </c>
      <c r="O13" s="258">
        <v>44</v>
      </c>
      <c r="P13" s="258">
        <v>0</v>
      </c>
      <c r="Q13" s="164">
        <f t="shared" si="1"/>
        <v>724</v>
      </c>
      <c r="R13" s="253">
        <f t="shared" si="2"/>
        <v>72.400000000000006</v>
      </c>
      <c r="S13" s="246">
        <f t="shared" si="3"/>
        <v>11.814671814671826</v>
      </c>
    </row>
    <row r="14" spans="1:19" x14ac:dyDescent="0.25">
      <c r="A14" s="5">
        <v>8</v>
      </c>
      <c r="B14" s="4" t="s">
        <v>222</v>
      </c>
      <c r="C14" s="162">
        <v>15</v>
      </c>
      <c r="D14" s="8">
        <f t="shared" si="0"/>
        <v>5.25</v>
      </c>
      <c r="E14" s="256">
        <v>0</v>
      </c>
      <c r="F14" s="256">
        <v>0</v>
      </c>
      <c r="G14" s="256">
        <v>0</v>
      </c>
      <c r="H14" s="256">
        <v>20</v>
      </c>
      <c r="I14" s="256">
        <v>0</v>
      </c>
      <c r="J14" s="256">
        <v>0</v>
      </c>
      <c r="K14" s="258">
        <v>2.7</v>
      </c>
      <c r="L14" s="258">
        <v>20</v>
      </c>
      <c r="M14" s="258">
        <v>0</v>
      </c>
      <c r="N14" s="258">
        <v>0</v>
      </c>
      <c r="O14" s="258">
        <v>0</v>
      </c>
      <c r="P14" s="258">
        <v>0</v>
      </c>
      <c r="Q14" s="164">
        <f t="shared" si="1"/>
        <v>42.7</v>
      </c>
      <c r="R14" s="253">
        <f t="shared" si="2"/>
        <v>4.2700000000000005</v>
      </c>
      <c r="S14" s="246">
        <f t="shared" si="3"/>
        <v>-18.666666666666657</v>
      </c>
    </row>
    <row r="15" spans="1:19" x14ac:dyDescent="0.25">
      <c r="A15" s="7">
        <v>9</v>
      </c>
      <c r="B15" s="4" t="s">
        <v>223</v>
      </c>
      <c r="C15" s="162">
        <v>200</v>
      </c>
      <c r="D15" s="8">
        <f t="shared" si="0"/>
        <v>70</v>
      </c>
      <c r="E15" s="256">
        <v>200</v>
      </c>
      <c r="F15" s="256">
        <v>0</v>
      </c>
      <c r="G15" s="256">
        <v>200</v>
      </c>
      <c r="H15" s="256">
        <v>0</v>
      </c>
      <c r="I15" s="256">
        <v>200</v>
      </c>
      <c r="J15" s="256">
        <v>0</v>
      </c>
      <c r="K15" s="258">
        <v>200</v>
      </c>
      <c r="L15" s="258">
        <v>0</v>
      </c>
      <c r="M15" s="258">
        <v>0</v>
      </c>
      <c r="N15" s="258">
        <v>200</v>
      </c>
      <c r="O15" s="258">
        <v>0</v>
      </c>
      <c r="P15" s="258">
        <v>0</v>
      </c>
      <c r="Q15" s="164">
        <f t="shared" si="1"/>
        <v>1000</v>
      </c>
      <c r="R15" s="253">
        <f t="shared" si="2"/>
        <v>100</v>
      </c>
      <c r="S15" s="246">
        <f t="shared" si="3"/>
        <v>42.857142857142861</v>
      </c>
    </row>
    <row r="16" spans="1:19" x14ac:dyDescent="0.25">
      <c r="A16" s="7">
        <v>10</v>
      </c>
      <c r="B16" s="4" t="s">
        <v>224</v>
      </c>
      <c r="C16" s="162">
        <v>70</v>
      </c>
      <c r="D16" s="8">
        <f t="shared" si="0"/>
        <v>24.5</v>
      </c>
      <c r="E16" s="256">
        <v>79</v>
      </c>
      <c r="F16" s="256">
        <v>0</v>
      </c>
      <c r="G16" s="256">
        <v>0</v>
      </c>
      <c r="H16" s="256">
        <v>79</v>
      </c>
      <c r="I16" s="256">
        <v>79</v>
      </c>
      <c r="J16" s="256">
        <v>0</v>
      </c>
      <c r="K16" s="258">
        <v>131</v>
      </c>
      <c r="L16" s="258">
        <v>79</v>
      </c>
      <c r="M16" s="258">
        <v>0</v>
      </c>
      <c r="N16" s="258">
        <v>0</v>
      </c>
      <c r="O16" s="258">
        <v>79</v>
      </c>
      <c r="P16" s="258">
        <v>0</v>
      </c>
      <c r="Q16" s="164">
        <f t="shared" si="1"/>
        <v>526</v>
      </c>
      <c r="R16" s="253">
        <f t="shared" si="2"/>
        <v>52.6</v>
      </c>
      <c r="S16" s="246">
        <f t="shared" si="3"/>
        <v>114.69387755102042</v>
      </c>
    </row>
    <row r="17" spans="1:19" x14ac:dyDescent="0.25">
      <c r="A17" s="7">
        <v>11</v>
      </c>
      <c r="B17" s="4" t="s">
        <v>225</v>
      </c>
      <c r="C17" s="162">
        <v>35</v>
      </c>
      <c r="D17" s="8">
        <f t="shared" si="0"/>
        <v>12.25</v>
      </c>
      <c r="E17" s="256">
        <v>32</v>
      </c>
      <c r="F17" s="256">
        <v>32</v>
      </c>
      <c r="G17" s="256">
        <v>101</v>
      </c>
      <c r="H17" s="256">
        <v>0</v>
      </c>
      <c r="I17" s="256">
        <v>32</v>
      </c>
      <c r="J17" s="256">
        <v>0</v>
      </c>
      <c r="K17" s="258">
        <v>0</v>
      </c>
      <c r="L17" s="258">
        <v>32</v>
      </c>
      <c r="M17" s="258">
        <v>101</v>
      </c>
      <c r="N17" s="258">
        <v>32</v>
      </c>
      <c r="O17" s="258">
        <v>32</v>
      </c>
      <c r="P17" s="258">
        <v>0</v>
      </c>
      <c r="Q17" s="164">
        <f t="shared" si="1"/>
        <v>394</v>
      </c>
      <c r="R17" s="253">
        <f t="shared" si="2"/>
        <v>39.4</v>
      </c>
      <c r="S17" s="246">
        <f t="shared" si="3"/>
        <v>221.63265306122452</v>
      </c>
    </row>
    <row r="18" spans="1:19" x14ac:dyDescent="0.25">
      <c r="A18" s="7">
        <v>12</v>
      </c>
      <c r="B18" s="4" t="s">
        <v>226</v>
      </c>
      <c r="C18" s="162">
        <v>58</v>
      </c>
      <c r="D18" s="8">
        <f t="shared" si="0"/>
        <v>20.3</v>
      </c>
      <c r="E18" s="256">
        <v>0</v>
      </c>
      <c r="F18" s="256">
        <v>89</v>
      </c>
      <c r="G18" s="256">
        <v>0</v>
      </c>
      <c r="H18" s="256">
        <v>0</v>
      </c>
      <c r="I18" s="256">
        <v>0</v>
      </c>
      <c r="J18" s="256">
        <v>0</v>
      </c>
      <c r="K18" s="258">
        <v>56</v>
      </c>
      <c r="L18" s="258">
        <v>61</v>
      </c>
      <c r="M18" s="258">
        <v>0</v>
      </c>
      <c r="N18" s="258">
        <v>48</v>
      </c>
      <c r="O18" s="258">
        <v>25</v>
      </c>
      <c r="P18" s="258">
        <v>0</v>
      </c>
      <c r="Q18" s="164">
        <f t="shared" si="1"/>
        <v>279</v>
      </c>
      <c r="R18" s="253">
        <f t="shared" si="2"/>
        <v>27.9</v>
      </c>
      <c r="S18" s="246">
        <f t="shared" si="3"/>
        <v>37.438423645320199</v>
      </c>
    </row>
    <row r="19" spans="1:19" x14ac:dyDescent="0.25">
      <c r="A19" s="7">
        <v>13</v>
      </c>
      <c r="B19" s="4" t="s">
        <v>227</v>
      </c>
      <c r="C19" s="162">
        <v>14.7</v>
      </c>
      <c r="D19" s="254">
        <f t="shared" si="0"/>
        <v>5.1449999999999996</v>
      </c>
      <c r="E19" s="256">
        <v>0</v>
      </c>
      <c r="F19" s="256">
        <v>0</v>
      </c>
      <c r="G19" s="256">
        <v>15</v>
      </c>
      <c r="H19" s="256">
        <v>0</v>
      </c>
      <c r="I19" s="256">
        <v>0</v>
      </c>
      <c r="J19" s="256">
        <v>0</v>
      </c>
      <c r="K19" s="258">
        <v>0</v>
      </c>
      <c r="L19" s="258">
        <v>0</v>
      </c>
      <c r="M19" s="258">
        <v>15</v>
      </c>
      <c r="N19" s="258">
        <v>0</v>
      </c>
      <c r="O19" s="258">
        <v>0</v>
      </c>
      <c r="P19" s="258">
        <v>0</v>
      </c>
      <c r="Q19" s="164">
        <f t="shared" si="1"/>
        <v>30</v>
      </c>
      <c r="R19" s="253">
        <f t="shared" si="2"/>
        <v>3</v>
      </c>
      <c r="S19" s="246">
        <f t="shared" si="3"/>
        <v>-41.690962099125358</v>
      </c>
    </row>
    <row r="20" spans="1:19" x14ac:dyDescent="0.25">
      <c r="A20" s="7">
        <v>14</v>
      </c>
      <c r="B20" s="4" t="s">
        <v>228</v>
      </c>
      <c r="C20" s="162">
        <v>300</v>
      </c>
      <c r="D20" s="8">
        <f t="shared" si="0"/>
        <v>105</v>
      </c>
      <c r="E20" s="256">
        <v>0</v>
      </c>
      <c r="F20" s="256">
        <v>22.5</v>
      </c>
      <c r="G20" s="256">
        <v>0</v>
      </c>
      <c r="H20" s="256">
        <v>125</v>
      </c>
      <c r="I20" s="256">
        <v>0</v>
      </c>
      <c r="J20" s="256">
        <v>0</v>
      </c>
      <c r="K20" s="258">
        <v>0</v>
      </c>
      <c r="L20" s="258">
        <v>0</v>
      </c>
      <c r="M20" s="258">
        <v>0</v>
      </c>
      <c r="N20" s="258">
        <v>0</v>
      </c>
      <c r="O20" s="258">
        <v>0</v>
      </c>
      <c r="P20" s="258">
        <v>0</v>
      </c>
      <c r="Q20" s="164">
        <f t="shared" si="1"/>
        <v>147.5</v>
      </c>
      <c r="R20" s="253">
        <f t="shared" si="2"/>
        <v>14.75</v>
      </c>
      <c r="S20" s="246">
        <f t="shared" si="3"/>
        <v>-85.952380952380949</v>
      </c>
    </row>
    <row r="21" spans="1:19" x14ac:dyDescent="0.25">
      <c r="A21" s="7">
        <v>15</v>
      </c>
      <c r="B21" s="4" t="s">
        <v>229</v>
      </c>
      <c r="C21" s="162">
        <v>150</v>
      </c>
      <c r="D21" s="8">
        <f t="shared" si="0"/>
        <v>52.5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8">
        <v>0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164">
        <f t="shared" si="1"/>
        <v>0</v>
      </c>
      <c r="R21" s="253">
        <f t="shared" si="2"/>
        <v>0</v>
      </c>
      <c r="S21" s="246">
        <f t="shared" si="3"/>
        <v>-100</v>
      </c>
    </row>
    <row r="22" spans="1:19" x14ac:dyDescent="0.25">
      <c r="A22" s="7">
        <v>16</v>
      </c>
      <c r="B22" s="4" t="s">
        <v>25</v>
      </c>
      <c r="C22" s="162">
        <v>50</v>
      </c>
      <c r="D22" s="8">
        <f t="shared" si="0"/>
        <v>17.5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8">
        <v>0</v>
      </c>
      <c r="L22" s="258">
        <v>0</v>
      </c>
      <c r="M22" s="258">
        <v>0</v>
      </c>
      <c r="N22" s="258">
        <v>0</v>
      </c>
      <c r="O22" s="258">
        <v>0</v>
      </c>
      <c r="P22" s="258">
        <v>0</v>
      </c>
      <c r="Q22" s="164">
        <f t="shared" si="1"/>
        <v>0</v>
      </c>
      <c r="R22" s="253">
        <f t="shared" si="2"/>
        <v>0</v>
      </c>
      <c r="S22" s="246">
        <f t="shared" si="3"/>
        <v>-100</v>
      </c>
    </row>
    <row r="23" spans="1:19" x14ac:dyDescent="0.25">
      <c r="A23" s="7">
        <v>17</v>
      </c>
      <c r="B23" s="4" t="s">
        <v>27</v>
      </c>
      <c r="C23" s="162">
        <v>9.8000000000000007</v>
      </c>
      <c r="D23" s="8">
        <f t="shared" si="0"/>
        <v>3.43</v>
      </c>
      <c r="E23" s="256">
        <v>0</v>
      </c>
      <c r="F23" s="256">
        <v>10</v>
      </c>
      <c r="G23" s="256">
        <v>0</v>
      </c>
      <c r="H23" s="256">
        <v>0</v>
      </c>
      <c r="I23" s="256">
        <v>0</v>
      </c>
      <c r="J23" s="256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164">
        <f t="shared" si="1"/>
        <v>10</v>
      </c>
      <c r="R23" s="253">
        <f t="shared" si="2"/>
        <v>1</v>
      </c>
      <c r="S23" s="246">
        <f t="shared" si="3"/>
        <v>-70.845481049562679</v>
      </c>
    </row>
    <row r="24" spans="1:19" x14ac:dyDescent="0.25">
      <c r="A24" s="7">
        <v>18</v>
      </c>
      <c r="B24" s="4" t="s">
        <v>26</v>
      </c>
      <c r="C24" s="162">
        <v>10</v>
      </c>
      <c r="D24" s="8">
        <f t="shared" si="0"/>
        <v>3.5</v>
      </c>
      <c r="E24" s="256">
        <v>0</v>
      </c>
      <c r="F24" s="256">
        <v>10</v>
      </c>
      <c r="G24" s="256">
        <v>10</v>
      </c>
      <c r="H24" s="256">
        <v>0</v>
      </c>
      <c r="I24" s="256">
        <v>0</v>
      </c>
      <c r="J24" s="256">
        <v>0</v>
      </c>
      <c r="K24" s="258">
        <v>0</v>
      </c>
      <c r="L24" s="258">
        <v>10</v>
      </c>
      <c r="M24" s="258">
        <v>10</v>
      </c>
      <c r="N24" s="258">
        <v>0</v>
      </c>
      <c r="O24" s="258">
        <v>23</v>
      </c>
      <c r="P24" s="258">
        <v>0</v>
      </c>
      <c r="Q24" s="164">
        <f t="shared" si="1"/>
        <v>63</v>
      </c>
      <c r="R24" s="161">
        <f t="shared" si="2"/>
        <v>6.3</v>
      </c>
      <c r="S24" s="259">
        <f t="shared" si="3"/>
        <v>80</v>
      </c>
    </row>
    <row r="25" spans="1:19" x14ac:dyDescent="0.25">
      <c r="A25" s="7">
        <v>19</v>
      </c>
      <c r="B25" s="4" t="s">
        <v>28</v>
      </c>
      <c r="C25" s="162">
        <v>30</v>
      </c>
      <c r="D25" s="8">
        <f t="shared" si="0"/>
        <v>10.5</v>
      </c>
      <c r="E25" s="256">
        <v>7</v>
      </c>
      <c r="F25" s="256">
        <v>10.25</v>
      </c>
      <c r="G25" s="256">
        <v>5</v>
      </c>
      <c r="H25" s="256">
        <v>2</v>
      </c>
      <c r="I25" s="256">
        <v>0</v>
      </c>
      <c r="J25" s="256">
        <v>0</v>
      </c>
      <c r="K25" s="258">
        <v>8.6</v>
      </c>
      <c r="L25" s="258">
        <v>5.25</v>
      </c>
      <c r="M25" s="258">
        <v>5</v>
      </c>
      <c r="N25" s="258">
        <v>9</v>
      </c>
      <c r="O25" s="258">
        <v>4.5</v>
      </c>
      <c r="P25" s="258">
        <v>0</v>
      </c>
      <c r="Q25" s="164">
        <f t="shared" si="1"/>
        <v>56.6</v>
      </c>
      <c r="R25" s="161">
        <f t="shared" si="2"/>
        <v>5.66</v>
      </c>
      <c r="S25" s="246">
        <f t="shared" si="3"/>
        <v>-46.095238095238095</v>
      </c>
    </row>
    <row r="26" spans="1:19" x14ac:dyDescent="0.25">
      <c r="A26" s="7">
        <v>20</v>
      </c>
      <c r="B26" s="4" t="s">
        <v>29</v>
      </c>
      <c r="C26" s="162">
        <v>15</v>
      </c>
      <c r="D26" s="8">
        <f t="shared" si="0"/>
        <v>5.25</v>
      </c>
      <c r="E26" s="256">
        <v>9.3000000000000007</v>
      </c>
      <c r="F26" s="256">
        <v>22.2</v>
      </c>
      <c r="G26" s="256">
        <v>38</v>
      </c>
      <c r="H26" s="256">
        <v>6.1</v>
      </c>
      <c r="I26" s="256">
        <v>14.25</v>
      </c>
      <c r="J26" s="256">
        <v>0</v>
      </c>
      <c r="K26" s="258">
        <v>12.8</v>
      </c>
      <c r="L26" s="258">
        <v>19.100000000000001</v>
      </c>
      <c r="M26" s="258">
        <v>37.200000000000003</v>
      </c>
      <c r="N26" s="258">
        <v>20</v>
      </c>
      <c r="O26" s="258">
        <v>20.100000000000001</v>
      </c>
      <c r="P26" s="258">
        <v>0</v>
      </c>
      <c r="Q26" s="164">
        <f t="shared" si="1"/>
        <v>199.04999999999998</v>
      </c>
      <c r="R26" s="253">
        <f t="shared" si="2"/>
        <v>19.904999999999998</v>
      </c>
      <c r="S26" s="246">
        <f t="shared" si="3"/>
        <v>279.14285714285711</v>
      </c>
    </row>
    <row r="27" spans="1:19" x14ac:dyDescent="0.25">
      <c r="A27" s="5">
        <v>21</v>
      </c>
      <c r="B27" s="4" t="s">
        <v>294</v>
      </c>
      <c r="C27" s="162">
        <v>40</v>
      </c>
      <c r="D27" s="8">
        <f t="shared" si="0"/>
        <v>14</v>
      </c>
      <c r="E27" s="256">
        <v>0</v>
      </c>
      <c r="F27" s="256">
        <v>0</v>
      </c>
      <c r="G27" s="256">
        <v>6</v>
      </c>
      <c r="H27" s="256">
        <v>0</v>
      </c>
      <c r="I27" s="256">
        <v>0</v>
      </c>
      <c r="J27" s="256">
        <v>0</v>
      </c>
      <c r="K27" s="258">
        <v>0</v>
      </c>
      <c r="L27" s="258">
        <v>0</v>
      </c>
      <c r="M27" s="258">
        <v>6</v>
      </c>
      <c r="N27" s="258">
        <v>6</v>
      </c>
      <c r="O27" s="258">
        <v>0</v>
      </c>
      <c r="P27" s="258">
        <v>0</v>
      </c>
      <c r="Q27" s="164">
        <f t="shared" si="1"/>
        <v>18</v>
      </c>
      <c r="R27" s="253">
        <f t="shared" si="2"/>
        <v>1.8</v>
      </c>
      <c r="S27" s="246">
        <f t="shared" si="3"/>
        <v>-87.142857142857139</v>
      </c>
    </row>
    <row r="28" spans="1:19" x14ac:dyDescent="0.25">
      <c r="A28" s="5">
        <v>22</v>
      </c>
      <c r="B28" s="4" t="s">
        <v>30</v>
      </c>
      <c r="C28" s="162">
        <v>40</v>
      </c>
      <c r="D28" s="8">
        <f t="shared" si="0"/>
        <v>14</v>
      </c>
      <c r="E28" s="256">
        <v>0</v>
      </c>
      <c r="F28" s="256">
        <v>24</v>
      </c>
      <c r="G28" s="256">
        <v>2.2000000000000002</v>
      </c>
      <c r="H28" s="256">
        <v>22.5</v>
      </c>
      <c r="I28" s="256">
        <v>0.45</v>
      </c>
      <c r="J28" s="256">
        <v>0</v>
      </c>
      <c r="K28" s="258">
        <v>6</v>
      </c>
      <c r="L28" s="258">
        <v>21.25</v>
      </c>
      <c r="M28" s="258">
        <v>24</v>
      </c>
      <c r="N28" s="258">
        <v>0.5</v>
      </c>
      <c r="O28" s="258">
        <v>24</v>
      </c>
      <c r="P28" s="258">
        <v>0</v>
      </c>
      <c r="Q28" s="164">
        <f t="shared" si="1"/>
        <v>124.9</v>
      </c>
      <c r="R28" s="253">
        <f t="shared" si="2"/>
        <v>12.49</v>
      </c>
      <c r="S28" s="246">
        <f t="shared" si="3"/>
        <v>-10.785714285714292</v>
      </c>
    </row>
    <row r="29" spans="1:19" x14ac:dyDescent="0.25">
      <c r="A29" s="5">
        <v>23</v>
      </c>
      <c r="B29" s="4" t="s">
        <v>31</v>
      </c>
      <c r="C29" s="162">
        <v>10</v>
      </c>
      <c r="D29" s="8">
        <f t="shared" si="0"/>
        <v>3.5</v>
      </c>
      <c r="E29" s="256">
        <v>0</v>
      </c>
      <c r="F29" s="256">
        <v>0</v>
      </c>
      <c r="G29" s="256">
        <v>0</v>
      </c>
      <c r="H29" s="256">
        <v>30</v>
      </c>
      <c r="I29" s="256">
        <v>0</v>
      </c>
      <c r="J29" s="256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164">
        <f t="shared" si="1"/>
        <v>30</v>
      </c>
      <c r="R29" s="161">
        <f t="shared" si="2"/>
        <v>3</v>
      </c>
      <c r="S29" s="246">
        <f t="shared" si="3"/>
        <v>-14.285714285714292</v>
      </c>
    </row>
    <row r="30" spans="1:19" x14ac:dyDescent="0.25">
      <c r="A30" s="5">
        <v>24</v>
      </c>
      <c r="B30" s="4" t="s">
        <v>35</v>
      </c>
      <c r="C30" s="162">
        <v>0.4</v>
      </c>
      <c r="D30" s="8">
        <f t="shared" si="0"/>
        <v>0.14000000000000001</v>
      </c>
      <c r="E30" s="256">
        <v>0</v>
      </c>
      <c r="F30" s="256">
        <v>0</v>
      </c>
      <c r="G30" s="256">
        <v>0</v>
      </c>
      <c r="H30" s="256">
        <v>0</v>
      </c>
      <c r="I30" s="256">
        <v>0</v>
      </c>
      <c r="J30" s="256">
        <v>0</v>
      </c>
      <c r="K30" s="258">
        <v>0</v>
      </c>
      <c r="L30" s="258">
        <v>0</v>
      </c>
      <c r="M30" s="258">
        <v>0</v>
      </c>
      <c r="N30" s="258">
        <v>0</v>
      </c>
      <c r="O30" s="258">
        <v>0</v>
      </c>
      <c r="P30" s="258">
        <v>0</v>
      </c>
      <c r="Q30" s="164">
        <f t="shared" si="1"/>
        <v>0</v>
      </c>
      <c r="R30" s="161">
        <f t="shared" si="2"/>
        <v>0</v>
      </c>
      <c r="S30" s="246">
        <f t="shared" si="3"/>
        <v>-100</v>
      </c>
    </row>
    <row r="31" spans="1:19" x14ac:dyDescent="0.25">
      <c r="A31" s="159">
        <v>25</v>
      </c>
      <c r="B31" s="159" t="s">
        <v>32</v>
      </c>
      <c r="C31" s="168">
        <v>1.2</v>
      </c>
      <c r="D31" s="8">
        <f t="shared" si="0"/>
        <v>0.42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8">
        <v>0</v>
      </c>
      <c r="L31" s="258">
        <v>0</v>
      </c>
      <c r="M31" s="258">
        <v>0</v>
      </c>
      <c r="N31" s="258">
        <v>0</v>
      </c>
      <c r="O31" s="258">
        <v>0</v>
      </c>
      <c r="P31" s="258">
        <v>0</v>
      </c>
      <c r="Q31" s="164">
        <f t="shared" si="1"/>
        <v>0</v>
      </c>
      <c r="R31" s="161">
        <f t="shared" si="2"/>
        <v>0</v>
      </c>
      <c r="S31" s="246">
        <f t="shared" si="3"/>
        <v>-100</v>
      </c>
    </row>
    <row r="32" spans="1:19" x14ac:dyDescent="0.25">
      <c r="A32" s="159">
        <v>26</v>
      </c>
      <c r="B32" s="159" t="s">
        <v>230</v>
      </c>
      <c r="C32" s="168">
        <v>1</v>
      </c>
      <c r="D32" s="8">
        <f t="shared" si="0"/>
        <v>0.35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164">
        <f t="shared" si="1"/>
        <v>0</v>
      </c>
      <c r="R32" s="253">
        <f t="shared" si="2"/>
        <v>0</v>
      </c>
      <c r="S32" s="246">
        <f t="shared" si="3"/>
        <v>-100</v>
      </c>
    </row>
    <row r="33" spans="1:19" x14ac:dyDescent="0.25">
      <c r="A33" s="159">
        <v>27</v>
      </c>
      <c r="B33" s="159" t="s">
        <v>37</v>
      </c>
      <c r="C33" s="168">
        <v>5</v>
      </c>
      <c r="D33" s="8">
        <f t="shared" si="0"/>
        <v>1.75</v>
      </c>
      <c r="E33" s="256">
        <v>6.9</v>
      </c>
      <c r="F33" s="256">
        <v>6</v>
      </c>
      <c r="G33" s="256">
        <v>9</v>
      </c>
      <c r="H33" s="256">
        <v>3.5</v>
      </c>
      <c r="I33" s="256">
        <v>5.3</v>
      </c>
      <c r="J33" s="256">
        <v>0</v>
      </c>
      <c r="K33" s="258">
        <v>4.5</v>
      </c>
      <c r="L33" s="258">
        <v>8.9499999999999993</v>
      </c>
      <c r="M33" s="258">
        <v>9</v>
      </c>
      <c r="N33" s="258">
        <v>8.6999999999999993</v>
      </c>
      <c r="O33" s="258">
        <v>6.5</v>
      </c>
      <c r="P33" s="258">
        <v>0</v>
      </c>
      <c r="Q33" s="164">
        <f t="shared" si="1"/>
        <v>68.350000000000009</v>
      </c>
      <c r="R33" s="253">
        <f t="shared" si="2"/>
        <v>6.8350000000000009</v>
      </c>
      <c r="S33" s="246">
        <f t="shared" si="3"/>
        <v>290.57142857142861</v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9">
    <mergeCell ref="S4:S5"/>
    <mergeCell ref="A6:A7"/>
    <mergeCell ref="B2:P2"/>
    <mergeCell ref="J3:N3"/>
    <mergeCell ref="O3:R3"/>
    <mergeCell ref="A4:A5"/>
    <mergeCell ref="B4:B5"/>
    <mergeCell ref="D4:D5"/>
    <mergeCell ref="E4:R4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школьное меню</vt:lpstr>
      <vt:lpstr>ведомость на день</vt:lpstr>
      <vt:lpstr>ведомость на день (2)</vt:lpstr>
      <vt:lpstr>ведомость на день (4)</vt:lpstr>
      <vt:lpstr>ведомость на день (3)</vt:lpstr>
      <vt:lpstr>нормы</vt:lpstr>
      <vt:lpstr>ведомость завтрак</vt:lpstr>
      <vt:lpstr>ведомость завтрак (2)</vt:lpstr>
      <vt:lpstr>ведомость обед</vt:lpstr>
      <vt:lpstr>ведомость обед (2)</vt:lpstr>
      <vt:lpstr>ведомость полдник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Владелец</cp:lastModifiedBy>
  <cp:lastPrinted>2014-09-08T08:27:20Z</cp:lastPrinted>
  <dcterms:created xsi:type="dcterms:W3CDTF">2012-04-25T09:18:49Z</dcterms:created>
  <dcterms:modified xsi:type="dcterms:W3CDTF">2014-10-28T12:08:21Z</dcterms:modified>
</cp:coreProperties>
</file>